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12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a5701187\Desktop\"/>
    </mc:Choice>
  </mc:AlternateContent>
  <xr:revisionPtr revIDLastSave="0" documentId="13_ncr:1_{108D43F2-D04C-40FB-A91B-16AC9286E6B3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ANALYSE" sheetId="10" r:id="rId1"/>
    <sheet name="Projets &amp; garanties" sheetId="1" state="hidden" r:id="rId2"/>
    <sheet name="Emprunteurs &amp; cautions" sheetId="2" state="hidden" r:id="rId3"/>
    <sheet name="Cellules liées" sheetId="3" state="hidden" r:id="rId4"/>
    <sheet name="Feuil1" sheetId="11" r:id="rId5"/>
  </sheets>
  <externalReferences>
    <externalReference r:id="rId6"/>
  </externalReferences>
  <definedNames>
    <definedName name="asso">'Cellules liées'!$B$3</definedName>
    <definedName name="bfr">'Cellules liées'!$B$11</definedName>
    <definedName name="e">[1]Feuil1!$A$1</definedName>
    <definedName name="EmprunteurN">'Emprunteurs &amp; cautions'!$A$2:$A$52</definedName>
    <definedName name="EmprunteurR1">'Emprunteurs &amp; cautions'!$D$2:$D$52</definedName>
    <definedName name="EmprunteurR2">'Emprunteurs &amp; cautions'!$E$2:$E$52</definedName>
    <definedName name="EmprunteurR3">'Emprunteurs &amp; cautions'!$F$2:$F$52</definedName>
    <definedName name="fdc">'Cellules liées'!$B$5</definedName>
    <definedName name="FinalR1EC">'Emprunteurs &amp; cautions'!$D$54</definedName>
    <definedName name="FinalR1PG">'Projets &amp; garanties'!$K$49</definedName>
    <definedName name="FinalR2EC">'Emprunteurs &amp; cautions'!$E$54</definedName>
    <definedName name="FinalR2PG">'Projets &amp; garanties'!$L$49</definedName>
    <definedName name="FinalR3EC">'Emprunteurs &amp; cautions'!$F$54</definedName>
    <definedName name="FinalR3PG">'Projets &amp; garanties'!$M$49</definedName>
    <definedName name="hc">'Cellules liées'!$B$13</definedName>
    <definedName name="hsci">'Cellules liées'!$B$17</definedName>
    <definedName name="icdab">'Cellules liées'!$B$7</definedName>
    <definedName name="it">'Cellules liées'!$B$4</definedName>
    <definedName name="mat">'Cellules liées'!$B$9</definedName>
    <definedName name="nts">'Cellules liées'!$B$15</definedName>
    <definedName name="pp">'Cellules liées'!$B$1</definedName>
    <definedName name="ProjN">'Projets &amp; garanties'!$A$34:$A$47</definedName>
    <definedName name="ProjR1">'Projets &amp; garanties'!$K$34:$K$47</definedName>
    <definedName name="ProjR2">'Projets &amp; garanties'!$L$34:$L$47</definedName>
    <definedName name="ProjR3">'Projets &amp; garanties'!$M$34:$M$47</definedName>
    <definedName name="psa">'Cellules liées'!$B$6</definedName>
    <definedName name="qs">'Cellules liées'!$B$14</definedName>
    <definedName name="rdc">'Cellules liées'!$B$12</definedName>
    <definedName name="sci">'Cellules liées'!$B$16</definedName>
    <definedName name="soc">'Cellules liées'!$B$2</definedName>
    <definedName name="tc">'Cellules liées'!$B$8</definedName>
    <definedName name="v">'Cellules liées'!$B$10</definedName>
    <definedName name="_xlnm.Print_Area" localSheetId="0">ANALYSE!$B$1:$H$87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B17" i="3" l="1"/>
  <c r="D24" i="1" s="1"/>
  <c r="D40" i="1" s="1"/>
  <c r="C52" i="2"/>
  <c r="C51" i="2"/>
  <c r="C50" i="2"/>
  <c r="C49" i="2"/>
  <c r="C48" i="2"/>
  <c r="C47" i="2"/>
  <c r="C46" i="2"/>
  <c r="C45" i="2"/>
  <c r="C44" i="2"/>
  <c r="C43" i="2"/>
  <c r="C42" i="2"/>
  <c r="C41" i="2"/>
  <c r="C40" i="2"/>
  <c r="C39" i="2"/>
  <c r="C38" i="2"/>
  <c r="C37" i="2"/>
  <c r="C36" i="2"/>
  <c r="C35" i="2"/>
  <c r="C34" i="2"/>
  <c r="C33" i="2"/>
  <c r="C32" i="2"/>
  <c r="C31" i="2"/>
  <c r="C30" i="2"/>
  <c r="C29" i="2"/>
  <c r="C28" i="2"/>
  <c r="C27" i="2"/>
  <c r="C26" i="2"/>
  <c r="C25" i="2"/>
  <c r="C24" i="2"/>
  <c r="C23" i="2"/>
  <c r="C22" i="2"/>
  <c r="C21" i="2"/>
  <c r="C20" i="2"/>
  <c r="C19" i="2"/>
  <c r="C18" i="2"/>
  <c r="C17" i="2"/>
  <c r="C16" i="2"/>
  <c r="C15" i="2"/>
  <c r="C14" i="2"/>
  <c r="C13" i="2"/>
  <c r="C12" i="2"/>
  <c r="C11" i="2"/>
  <c r="C10" i="2"/>
  <c r="C9" i="2"/>
  <c r="C8" i="2"/>
  <c r="C7" i="2"/>
  <c r="C6" i="2"/>
  <c r="C5" i="2"/>
  <c r="C4" i="2"/>
  <c r="C3" i="2"/>
  <c r="C2" i="2"/>
  <c r="F2" i="2" s="1"/>
  <c r="F3" i="2" s="1"/>
  <c r="F4" i="2" s="1"/>
  <c r="F5" i="2" s="1"/>
  <c r="F6" i="2" s="1"/>
  <c r="F7" i="2" s="1"/>
  <c r="F8" i="2" s="1"/>
  <c r="F9" i="2" s="1"/>
  <c r="A47" i="1"/>
  <c r="F30" i="1"/>
  <c r="F46" i="1" s="1"/>
  <c r="A46" i="1"/>
  <c r="A45" i="1"/>
  <c r="H28" i="1"/>
  <c r="H44" i="1" s="1"/>
  <c r="A44" i="1"/>
  <c r="A43" i="1"/>
  <c r="F26" i="1"/>
  <c r="F42" i="1" s="1"/>
  <c r="A42" i="1"/>
  <c r="J25" i="1"/>
  <c r="J41" i="1" s="1"/>
  <c r="F25" i="1"/>
  <c r="F41" i="1"/>
  <c r="B25" i="1"/>
  <c r="B41" i="1" s="1"/>
  <c r="A41" i="1"/>
  <c r="H24" i="1"/>
  <c r="H40" i="1" s="1"/>
  <c r="B24" i="1"/>
  <c r="B40" i="1" s="1"/>
  <c r="A40" i="1"/>
  <c r="H23" i="1"/>
  <c r="H39" i="1"/>
  <c r="A39" i="1"/>
  <c r="J22" i="1"/>
  <c r="J38" i="1" s="1"/>
  <c r="H22" i="1"/>
  <c r="H38" i="1" s="1"/>
  <c r="B22" i="1"/>
  <c r="B38" i="1" s="1"/>
  <c r="A38" i="1"/>
  <c r="J21" i="1"/>
  <c r="J37" i="1" s="1"/>
  <c r="A37" i="1"/>
  <c r="J20" i="1"/>
  <c r="J36" i="1" s="1"/>
  <c r="H20" i="1"/>
  <c r="H36" i="1" s="1"/>
  <c r="F20" i="1"/>
  <c r="F36" i="1" s="1"/>
  <c r="D20" i="1"/>
  <c r="D36" i="1" s="1"/>
  <c r="B20" i="1"/>
  <c r="B36" i="1" s="1"/>
  <c r="A36" i="1"/>
  <c r="A35" i="1"/>
  <c r="J18" i="1"/>
  <c r="J34" i="1" s="1"/>
  <c r="H18" i="1"/>
  <c r="H34" i="1" s="1"/>
  <c r="F18" i="1"/>
  <c r="F34" i="1" s="1"/>
  <c r="D18" i="1"/>
  <c r="D34" i="1" s="1"/>
  <c r="B18" i="1"/>
  <c r="B34" i="1" s="1"/>
  <c r="A34" i="1"/>
  <c r="J33" i="1"/>
  <c r="I33" i="1"/>
  <c r="H33" i="1"/>
  <c r="G33" i="1"/>
  <c r="F33" i="1"/>
  <c r="E33" i="1"/>
  <c r="D33" i="1"/>
  <c r="C33" i="1"/>
  <c r="B33" i="1"/>
  <c r="J31" i="1"/>
  <c r="J47" i="1" s="1"/>
  <c r="I31" i="1"/>
  <c r="I47" i="1" s="1"/>
  <c r="H31" i="1"/>
  <c r="H47" i="1" s="1"/>
  <c r="G31" i="1"/>
  <c r="G47" i="1" s="1"/>
  <c r="F31" i="1"/>
  <c r="F47" i="1" s="1"/>
  <c r="E31" i="1"/>
  <c r="E47" i="1" s="1"/>
  <c r="D31" i="1"/>
  <c r="D47" i="1" s="1"/>
  <c r="C31" i="1"/>
  <c r="C47" i="1" s="1"/>
  <c r="B31" i="1"/>
  <c r="B47" i="1" s="1"/>
  <c r="A31" i="1"/>
  <c r="J30" i="1"/>
  <c r="J46" i="1"/>
  <c r="I30" i="1"/>
  <c r="I46" i="1" s="1"/>
  <c r="H30" i="1"/>
  <c r="H46" i="1"/>
  <c r="G30" i="1"/>
  <c r="G46" i="1" s="1"/>
  <c r="E30" i="1"/>
  <c r="E46" i="1"/>
  <c r="D30" i="1"/>
  <c r="D46" i="1" s="1"/>
  <c r="C30" i="1"/>
  <c r="C46" i="1"/>
  <c r="B30" i="1"/>
  <c r="B46" i="1" s="1"/>
  <c r="A30" i="1"/>
  <c r="J29" i="1"/>
  <c r="J45" i="1" s="1"/>
  <c r="I29" i="1"/>
  <c r="I45" i="1" s="1"/>
  <c r="H29" i="1"/>
  <c r="H45" i="1" s="1"/>
  <c r="G29" i="1"/>
  <c r="G45" i="1" s="1"/>
  <c r="F29" i="1"/>
  <c r="F45" i="1" s="1"/>
  <c r="E29" i="1"/>
  <c r="E45" i="1" s="1"/>
  <c r="D29" i="1"/>
  <c r="D45" i="1" s="1"/>
  <c r="C29" i="1"/>
  <c r="C45" i="1" s="1"/>
  <c r="B29" i="1"/>
  <c r="B45" i="1" s="1"/>
  <c r="A29" i="1"/>
  <c r="J28" i="1"/>
  <c r="J44" i="1"/>
  <c r="I28" i="1"/>
  <c r="I44" i="1" s="1"/>
  <c r="G28" i="1"/>
  <c r="G44" i="1"/>
  <c r="F28" i="1"/>
  <c r="F44" i="1" s="1"/>
  <c r="E28" i="1"/>
  <c r="E44" i="1"/>
  <c r="D28" i="1"/>
  <c r="D44" i="1" s="1"/>
  <c r="C28" i="1"/>
  <c r="C44" i="1"/>
  <c r="B28" i="1"/>
  <c r="B44" i="1" s="1"/>
  <c r="A28" i="1"/>
  <c r="J27" i="1"/>
  <c r="J43" i="1" s="1"/>
  <c r="I27" i="1"/>
  <c r="I43" i="1" s="1"/>
  <c r="H27" i="1"/>
  <c r="H43" i="1" s="1"/>
  <c r="G27" i="1"/>
  <c r="G43" i="1" s="1"/>
  <c r="F27" i="1"/>
  <c r="F43" i="1" s="1"/>
  <c r="E27" i="1"/>
  <c r="E43" i="1" s="1"/>
  <c r="D27" i="1"/>
  <c r="D43" i="1" s="1"/>
  <c r="C27" i="1"/>
  <c r="C43" i="1" s="1"/>
  <c r="B27" i="1"/>
  <c r="B43" i="1" s="1"/>
  <c r="A27" i="1"/>
  <c r="J26" i="1"/>
  <c r="J42" i="1"/>
  <c r="I26" i="1"/>
  <c r="I42" i="1" s="1"/>
  <c r="H26" i="1"/>
  <c r="H42" i="1"/>
  <c r="G26" i="1"/>
  <c r="G42" i="1" s="1"/>
  <c r="E26" i="1"/>
  <c r="E42" i="1"/>
  <c r="D26" i="1"/>
  <c r="D42" i="1" s="1"/>
  <c r="C26" i="1"/>
  <c r="C42" i="1"/>
  <c r="B26" i="1"/>
  <c r="B42" i="1" s="1"/>
  <c r="A26" i="1"/>
  <c r="I25" i="1"/>
  <c r="I41" i="1" s="1"/>
  <c r="H25" i="1"/>
  <c r="H41" i="1" s="1"/>
  <c r="G25" i="1"/>
  <c r="G41" i="1" s="1"/>
  <c r="E25" i="1"/>
  <c r="E41" i="1" s="1"/>
  <c r="D25" i="1"/>
  <c r="D41" i="1" s="1"/>
  <c r="C25" i="1"/>
  <c r="C41" i="1" s="1"/>
  <c r="A25" i="1"/>
  <c r="J24" i="1"/>
  <c r="J40" i="1" s="1"/>
  <c r="I24" i="1"/>
  <c r="I40" i="1"/>
  <c r="G24" i="1"/>
  <c r="G40" i="1" s="1"/>
  <c r="F24" i="1"/>
  <c r="F40" i="1"/>
  <c r="E24" i="1"/>
  <c r="E40" i="1" s="1"/>
  <c r="C24" i="1"/>
  <c r="C40" i="1"/>
  <c r="A24" i="1"/>
  <c r="J23" i="1"/>
  <c r="J39" i="1" s="1"/>
  <c r="I23" i="1"/>
  <c r="I39" i="1" s="1"/>
  <c r="G23" i="1"/>
  <c r="G39" i="1" s="1"/>
  <c r="F23" i="1"/>
  <c r="F39" i="1" s="1"/>
  <c r="E23" i="1"/>
  <c r="E39" i="1" s="1"/>
  <c r="D23" i="1"/>
  <c r="D39" i="1" s="1"/>
  <c r="C23" i="1"/>
  <c r="C39" i="1" s="1"/>
  <c r="B23" i="1"/>
  <c r="B39" i="1" s="1"/>
  <c r="A23" i="1"/>
  <c r="I22" i="1"/>
  <c r="I38" i="1"/>
  <c r="G22" i="1"/>
  <c r="G38" i="1" s="1"/>
  <c r="F22" i="1"/>
  <c r="F38" i="1"/>
  <c r="E22" i="1"/>
  <c r="E38" i="1" s="1"/>
  <c r="D22" i="1"/>
  <c r="D38" i="1"/>
  <c r="C22" i="1"/>
  <c r="C38" i="1" s="1"/>
  <c r="A22" i="1"/>
  <c r="I21" i="1"/>
  <c r="I37" i="1" s="1"/>
  <c r="H21" i="1"/>
  <c r="H37" i="1" s="1"/>
  <c r="G21" i="1"/>
  <c r="G37" i="1" s="1"/>
  <c r="F21" i="1"/>
  <c r="F37" i="1" s="1"/>
  <c r="E21" i="1"/>
  <c r="E37" i="1" s="1"/>
  <c r="D21" i="1"/>
  <c r="D37" i="1" s="1"/>
  <c r="C21" i="1"/>
  <c r="C37" i="1" s="1"/>
  <c r="B21" i="1"/>
  <c r="B37" i="1" s="1"/>
  <c r="A21" i="1"/>
  <c r="I20" i="1"/>
  <c r="I36" i="1" s="1"/>
  <c r="G20" i="1"/>
  <c r="G36" i="1"/>
  <c r="E20" i="1"/>
  <c r="E36" i="1" s="1"/>
  <c r="C20" i="1"/>
  <c r="C36" i="1"/>
  <c r="A20" i="1"/>
  <c r="J19" i="1"/>
  <c r="J35" i="1" s="1"/>
  <c r="I19" i="1"/>
  <c r="I35" i="1" s="1"/>
  <c r="H19" i="1"/>
  <c r="H35" i="1" s="1"/>
  <c r="G19" i="1"/>
  <c r="G35" i="1" s="1"/>
  <c r="F19" i="1"/>
  <c r="F35" i="1" s="1"/>
  <c r="E19" i="1"/>
  <c r="E35" i="1" s="1"/>
  <c r="D19" i="1"/>
  <c r="D35" i="1" s="1"/>
  <c r="C19" i="1"/>
  <c r="C35" i="1" s="1"/>
  <c r="B19" i="1"/>
  <c r="B35" i="1" s="1"/>
  <c r="A19" i="1"/>
  <c r="I18" i="1"/>
  <c r="I34" i="1" s="1"/>
  <c r="G18" i="1"/>
  <c r="G34" i="1"/>
  <c r="E18" i="1"/>
  <c r="E34" i="1" s="1"/>
  <c r="C18" i="1"/>
  <c r="C34" i="1"/>
  <c r="A18" i="1"/>
  <c r="J17" i="1"/>
  <c r="I17" i="1"/>
  <c r="H17" i="1"/>
  <c r="G17" i="1"/>
  <c r="F17" i="1"/>
  <c r="E17" i="1"/>
  <c r="D17" i="1"/>
  <c r="C17" i="1"/>
  <c r="B17" i="1"/>
  <c r="E10" i="2" l="1"/>
  <c r="E11" i="2" s="1"/>
  <c r="E12" i="2" s="1"/>
  <c r="E13" i="2" s="1"/>
  <c r="E14" i="2"/>
  <c r="E15" i="2" s="1"/>
  <c r="E16" i="2" s="1"/>
  <c r="E17" i="2" s="1"/>
  <c r="E18" i="2" s="1"/>
  <c r="E19" i="2" s="1"/>
  <c r="E20" i="2" s="1"/>
  <c r="E21" i="2" s="1"/>
  <c r="E22" i="2" s="1"/>
  <c r="E23" i="2" s="1"/>
  <c r="E24" i="2" s="1"/>
  <c r="E25" i="2" s="1"/>
  <c r="E26" i="2" s="1"/>
  <c r="E27" i="2" s="1"/>
  <c r="E28" i="2" s="1"/>
  <c r="E29" i="2" s="1"/>
  <c r="E30" i="2" s="1"/>
  <c r="E31" i="2" s="1"/>
  <c r="E32" i="2" s="1"/>
  <c r="E33" i="2" s="1"/>
  <c r="E34" i="2" s="1"/>
  <c r="E35" i="2" s="1"/>
  <c r="E36" i="2" s="1"/>
  <c r="E37" i="2" s="1"/>
  <c r="E38" i="2" s="1"/>
  <c r="E39" i="2" s="1"/>
  <c r="E40" i="2" s="1"/>
  <c r="E41" i="2" s="1"/>
  <c r="E42" i="2" s="1"/>
  <c r="E43" i="2" s="1"/>
  <c r="E44" i="2" s="1"/>
  <c r="E45" i="2" s="1"/>
  <c r="E46" i="2" s="1"/>
  <c r="E47" i="2" s="1"/>
  <c r="E48" i="2" s="1"/>
  <c r="E49" i="2" s="1"/>
  <c r="E50" i="2" s="1"/>
  <c r="E51" i="2" s="1"/>
  <c r="E52" i="2" s="1"/>
  <c r="E54" i="2" s="1"/>
  <c r="D2" i="2"/>
  <c r="D3" i="2" s="1"/>
  <c r="D4" i="2" s="1"/>
  <c r="D5" i="2" s="1"/>
  <c r="D6" i="2" s="1"/>
  <c r="D7" i="2" s="1"/>
  <c r="D8" i="2" s="1"/>
  <c r="D9" i="2" s="1"/>
  <c r="D10" i="2" s="1"/>
  <c r="D11" i="2" s="1"/>
  <c r="D12" i="2" s="1"/>
  <c r="D13" i="2" s="1"/>
  <c r="D14" i="2" s="1"/>
  <c r="D15" i="2" s="1"/>
  <c r="D16" i="2" s="1"/>
  <c r="D17" i="2" s="1"/>
  <c r="D18" i="2" s="1"/>
  <c r="D19" i="2" s="1"/>
  <c r="D20" i="2" s="1"/>
  <c r="D21" i="2" s="1"/>
  <c r="D22" i="2" s="1"/>
  <c r="D23" i="2" s="1"/>
  <c r="D24" i="2" s="1"/>
  <c r="D25" i="2" s="1"/>
  <c r="D26" i="2" s="1"/>
  <c r="D27" i="2" s="1"/>
  <c r="D28" i="2" s="1"/>
  <c r="D29" i="2" s="1"/>
  <c r="D30" i="2" s="1"/>
  <c r="D31" i="2" s="1"/>
  <c r="D32" i="2" s="1"/>
  <c r="D33" i="2" s="1"/>
  <c r="D34" i="2" s="1"/>
  <c r="D35" i="2" s="1"/>
  <c r="D36" i="2" s="1"/>
  <c r="D37" i="2" s="1"/>
  <c r="D38" i="2" s="1"/>
  <c r="D39" i="2" s="1"/>
  <c r="D40" i="2" s="1"/>
  <c r="D41" i="2" s="1"/>
  <c r="D42" i="2" s="1"/>
  <c r="D43" i="2" s="1"/>
  <c r="D44" i="2" s="1"/>
  <c r="D45" i="2" s="1"/>
  <c r="D46" i="2" s="1"/>
  <c r="D47" i="2" s="1"/>
  <c r="D48" i="2" s="1"/>
  <c r="D49" i="2" s="1"/>
  <c r="D50" i="2" s="1"/>
  <c r="D51" i="2" s="1"/>
  <c r="D52" i="2" s="1"/>
  <c r="D54" i="2" s="1"/>
  <c r="K36" i="1"/>
  <c r="K37" i="1" s="1"/>
  <c r="K38" i="1" s="1"/>
  <c r="K39" i="1" s="1"/>
  <c r="K40" i="1" s="1"/>
  <c r="K41" i="1" s="1"/>
  <c r="K42" i="1" s="1"/>
  <c r="K43" i="1" s="1"/>
  <c r="K44" i="1" s="1"/>
  <c r="K45" i="1" s="1"/>
  <c r="K46" i="1" s="1"/>
  <c r="K47" i="1" s="1"/>
  <c r="K49" i="1" s="1"/>
  <c r="E2" i="2"/>
  <c r="E3" i="2" s="1"/>
  <c r="E4" i="2" s="1"/>
  <c r="E5" i="2" s="1"/>
  <c r="F14" i="2"/>
  <c r="F15" i="2" s="1"/>
  <c r="F16" i="2" s="1"/>
  <c r="F17" i="2" s="1"/>
  <c r="F18" i="2" s="1"/>
  <c r="F19" i="2" s="1"/>
  <c r="F20" i="2" s="1"/>
  <c r="F21" i="2" s="1"/>
  <c r="F22" i="2" s="1"/>
  <c r="F23" i="2" s="1"/>
  <c r="F24" i="2" s="1"/>
  <c r="F25" i="2" s="1"/>
  <c r="F26" i="2" s="1"/>
  <c r="F27" i="2" s="1"/>
  <c r="F28" i="2" s="1"/>
  <c r="F29" i="2" s="1"/>
  <c r="F30" i="2" s="1"/>
  <c r="F31" i="2" s="1"/>
  <c r="F32" i="2" s="1"/>
  <c r="F33" i="2" s="1"/>
  <c r="F34" i="2" s="1"/>
  <c r="F35" i="2" s="1"/>
  <c r="F36" i="2" s="1"/>
  <c r="F37" i="2" s="1"/>
  <c r="F38" i="2" s="1"/>
  <c r="F39" i="2" s="1"/>
  <c r="F40" i="2" s="1"/>
  <c r="F41" i="2" s="1"/>
  <c r="F42" i="2" s="1"/>
  <c r="F43" i="2" s="1"/>
  <c r="F44" i="2" s="1"/>
  <c r="F45" i="2" s="1"/>
  <c r="F46" i="2" s="1"/>
  <c r="F47" i="2" s="1"/>
  <c r="F48" i="2" s="1"/>
  <c r="F49" i="2" s="1"/>
  <c r="F50" i="2" s="1"/>
  <c r="F51" i="2" s="1"/>
  <c r="F52" i="2" s="1"/>
  <c r="F54" i="2" s="1"/>
  <c r="M34" i="1"/>
  <c r="M35" i="1" s="1"/>
  <c r="M36" i="1" s="1"/>
  <c r="M37" i="1" s="1"/>
  <c r="M38" i="1" s="1"/>
  <c r="M39" i="1" s="1"/>
  <c r="M40" i="1" s="1"/>
  <c r="M41" i="1" s="1"/>
  <c r="M42" i="1" s="1"/>
  <c r="M43" i="1" s="1"/>
  <c r="M44" i="1" s="1"/>
  <c r="M45" i="1" s="1"/>
  <c r="M46" i="1" s="1"/>
  <c r="M47" i="1" s="1"/>
  <c r="M49" i="1" s="1"/>
  <c r="L34" i="1"/>
  <c r="L35" i="1" s="1"/>
  <c r="L36" i="1" s="1"/>
  <c r="L37" i="1" s="1"/>
  <c r="L38" i="1" s="1"/>
  <c r="L39" i="1" s="1"/>
  <c r="L40" i="1" s="1"/>
  <c r="L41" i="1" s="1"/>
  <c r="L42" i="1" s="1"/>
  <c r="L43" i="1" s="1"/>
  <c r="L44" i="1" s="1"/>
  <c r="L45" i="1" s="1"/>
  <c r="L46" i="1" s="1"/>
  <c r="L47" i="1" s="1"/>
  <c r="L49" i="1" s="1"/>
  <c r="K34" i="1"/>
  <c r="K35" i="1" s="1"/>
  <c r="E6" i="2"/>
  <c r="E7" i="2" s="1"/>
  <c r="E8" i="2" s="1"/>
  <c r="E9" i="2" s="1"/>
  <c r="F10" i="2"/>
  <c r="F11" i="2" s="1"/>
  <c r="F12" i="2" s="1"/>
  <c r="F13" i="2" s="1"/>
</calcChain>
</file>

<file path=xl/sharedStrings.xml><?xml version="1.0" encoding="utf-8"?>
<sst xmlns="http://schemas.openxmlformats.org/spreadsheetml/2006/main" count="150" uniqueCount="110">
  <si>
    <t>Immeuble / terrain</t>
  </si>
  <si>
    <t>Fonds de commerce</t>
  </si>
  <si>
    <t>Parts sociales / actions</t>
  </si>
  <si>
    <t>Incorporels (clintèle, droit au bail)</t>
  </si>
  <si>
    <t>Travaux / construction</t>
  </si>
  <si>
    <t>Matériel</t>
  </si>
  <si>
    <t>Véhicule</t>
  </si>
  <si>
    <t>BFR</t>
  </si>
  <si>
    <t>Rachat créances</t>
  </si>
  <si>
    <t>Niveau</t>
  </si>
  <si>
    <t>Conditions</t>
  </si>
  <si>
    <t>Réel</t>
  </si>
  <si>
    <t xml:space="preserve"> </t>
  </si>
  <si>
    <t>Agence :</t>
  </si>
  <si>
    <t>it</t>
  </si>
  <si>
    <t>fdc</t>
  </si>
  <si>
    <t>psa</t>
  </si>
  <si>
    <t>icdab</t>
  </si>
  <si>
    <t>tc</t>
  </si>
  <si>
    <t>mat</t>
  </si>
  <si>
    <t>v</t>
  </si>
  <si>
    <t>bfr</t>
  </si>
  <si>
    <t>rdc</t>
  </si>
  <si>
    <t>hc</t>
  </si>
  <si>
    <t>qs</t>
  </si>
  <si>
    <t>nts</t>
  </si>
  <si>
    <t>sci</t>
  </si>
  <si>
    <t>pp</t>
  </si>
  <si>
    <t>soc</t>
  </si>
  <si>
    <t>asso</t>
  </si>
  <si>
    <t>Rang 1</t>
  </si>
  <si>
    <t>Rang 2</t>
  </si>
  <si>
    <t>Rang 3</t>
  </si>
  <si>
    <t>Pour chaque personne physique emprunteur ou caution :</t>
  </si>
  <si>
    <t>Pour chaque société emprunteur ou caution :</t>
  </si>
  <si>
    <t>Pour chaque association emprunteur ou caution :</t>
  </si>
  <si>
    <t>hsci</t>
  </si>
  <si>
    <t>□ Photos + plan situation</t>
  </si>
  <si>
    <r>
      <rPr>
        <sz val="11"/>
        <color indexed="8"/>
        <rFont val="Arial"/>
        <family val="2"/>
      </rPr>
      <t>□</t>
    </r>
    <r>
      <rPr>
        <sz val="11"/>
        <color indexed="8"/>
        <rFont val="Calibri"/>
        <family val="2"/>
      </rPr>
      <t xml:space="preserve"> </t>
    </r>
    <r>
      <rPr>
        <sz val="11"/>
        <color theme="1"/>
        <rFont val="Calibri"/>
        <family val="2"/>
        <scheme val="minor"/>
      </rPr>
      <t>Promesse de vente / protocole</t>
    </r>
  </si>
  <si>
    <t>□ Devis acceptés</t>
  </si>
  <si>
    <t>□ Factures proforma</t>
  </si>
  <si>
    <t>□ Permis de construire</t>
  </si>
  <si>
    <t>□ Autorisation administrative et bailleur</t>
  </si>
  <si>
    <t>□ Bail (ou projet)</t>
  </si>
  <si>
    <t>□ Titre propriété</t>
  </si>
  <si>
    <t>□ TA + contrats de prêt + décompte ou attestation</t>
  </si>
  <si>
    <t>□ Interrogation Infogreffe Nantissement</t>
  </si>
  <si>
    <t>□ Police incendie</t>
  </si>
  <si>
    <t>□ Plan de financement + contrôle apport personnel</t>
  </si>
  <si>
    <t>□ Coordonnées rédacteur (avocat ou notaire)</t>
  </si>
  <si>
    <t>□ Prévisionnel</t>
  </si>
  <si>
    <t>□ CNI/ Carte de résident/ Passeport</t>
  </si>
  <si>
    <t>□ Extrait RCS (K ou K bis) de - de 3 mois/ Extrait RM/ Carte professionnelle</t>
  </si>
  <si>
    <t>□ Justificatif de régime matrimonial</t>
  </si>
  <si>
    <t>□ Avis d'imposition ou bilans (Cerfa) ou bulletins de salaire</t>
  </si>
  <si>
    <t>□ Interrogation FICP/FCC/FIBEN</t>
  </si>
  <si>
    <t>□ Interrogation Infogreffe</t>
  </si>
  <si>
    <t>□ Synthèse client MySys</t>
  </si>
  <si>
    <t>□ Synthèse commerciale MySys</t>
  </si>
  <si>
    <t>□ Etat des crédits en cours</t>
  </si>
  <si>
    <t>□ Fiche patrimoniale</t>
  </si>
  <si>
    <t>□ Avertissement loi Madelin (selon garanties)</t>
  </si>
  <si>
    <t>□ RICE emprunteur</t>
  </si>
  <si>
    <t>□ Fiche client et édition du dossier d'engagement ANADEFI</t>
  </si>
  <si>
    <t>□ Devoir de conseil assurance</t>
  </si>
  <si>
    <t>□ Extrait RCS (K ou K bis) de - de 3 mois/ Extrait RM</t>
  </si>
  <si>
    <t>□ Statuts certifiés conformes</t>
  </si>
  <si>
    <t>□ PV nommant/habilitant les représentants</t>
  </si>
  <si>
    <t>□ Bilans (Cerfa)</t>
  </si>
  <si>
    <t>□ Interrogation FCC/FIBEN</t>
  </si>
  <si>
    <t>□ Publication au JO</t>
  </si>
  <si>
    <t>□ PV autorisant le recours à l'emprunt</t>
  </si>
  <si>
    <t>□ EF SARA</t>
  </si>
  <si>
    <t>MARCHE DES PROFESSIONNELS</t>
  </si>
  <si>
    <t>Date :</t>
  </si>
  <si>
    <t>Catégorie de Taux</t>
  </si>
  <si>
    <t>Montant (en €)</t>
  </si>
  <si>
    <t>Durée 
(en mois)</t>
  </si>
  <si>
    <t>Périodicité</t>
  </si>
  <si>
    <t>Taux</t>
  </si>
  <si>
    <t>Frais de dossier  (€)</t>
  </si>
  <si>
    <t>Décision</t>
  </si>
  <si>
    <t>Client :</t>
  </si>
  <si>
    <t>Rédacteur :</t>
  </si>
  <si>
    <t xml:space="preserve">Demande de concours moyen long terme                    </t>
  </si>
  <si>
    <t>1. Présentation synthétique de l'emprunteur</t>
  </si>
  <si>
    <t>Décision / avis de l'instructeur</t>
  </si>
  <si>
    <t>Accord</t>
  </si>
  <si>
    <t>Refus</t>
  </si>
  <si>
    <t>Décision / avis de la Direction du Marché des Pros</t>
  </si>
  <si>
    <t>Nom</t>
  </si>
  <si>
    <t>Décision / avis de la Direction des Engagements</t>
  </si>
  <si>
    <t>DEMANDE DE PRÊT POP</t>
  </si>
  <si>
    <t xml:space="preserve">                </t>
  </si>
  <si>
    <t xml:space="preserve">2.FINANCIERS </t>
  </si>
  <si>
    <t xml:space="preserve">3. Perspectives   </t>
  </si>
  <si>
    <t>Délégataire:</t>
  </si>
  <si>
    <t>N° Personne</t>
  </si>
  <si>
    <t>PCM TX REVISABLE</t>
  </si>
  <si>
    <t>PCM TX FIXE</t>
  </si>
  <si>
    <t>MENSUELLE</t>
  </si>
  <si>
    <t>TRIMESTRIELLE</t>
  </si>
  <si>
    <t>SEMESTRIELLE</t>
  </si>
  <si>
    <t>ANNUELLE</t>
  </si>
  <si>
    <t>AVIS FAVORABLE</t>
  </si>
  <si>
    <t>ACCORD</t>
  </si>
  <si>
    <t>REFUS</t>
  </si>
  <si>
    <t>4. Conclusion et avis final</t>
  </si>
  <si>
    <t xml:space="preserve">Décision / avis DCMP </t>
  </si>
  <si>
    <t>Décision / avis DR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</si>
</sst>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\ &quot;F&quot;_-;\-* #,##0.00\ &quot;F&quot;_-;_-* &quot;-&quot;??\ &quot;F&quot;_-;_-@_-"/>
    <numFmt numFmtId="165" formatCode="000"/>
  </numFmts>
  <fonts count="10" x14ac:knownFonts="1">
    <font>
      <sz val="11"/>
      <color theme="1"/>
      <name val="Calibri"/>
      <family val="2"/>
      <scheme val="minor"/>
    </font>
    <font>
      <sz val="11"/>
      <color indexed="8"/>
      <name val="Arial"/>
      <family val="2"/>
    </font>
    <font>
      <sz val="11"/>
      <color indexed="8"/>
      <name val="Calibri"/>
      <family val="2"/>
    </font>
    <font>
      <sz val="10"/>
      <name val="Arial"/>
      <family val="2"/>
    </font>
    <font>
      <b/>
      <sz val="13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10"/>
      <name val="Arial"/>
      <family val="2"/>
    </font>
    <font>
      <b/>
      <sz val="9"/>
      <name val="Arial"/>
      <family val="2"/>
    </font>
    <font>
      <b/>
      <sz val="11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42"/>
      </patternFill>
    </fill>
    <fill>
      <patternFill patternType="solid">
        <fgColor theme="0"/>
        <bgColor indexed="64"/>
      </patternFill>
    </fill>
    <fill>
      <patternFill patternType="solid">
        <fgColor theme="6" tint="0.39997558519241921"/>
        <bgColor indexed="64"/>
      </patternFill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5">
    <xf numFmtId="0" fontId="0" fillId="0" borderId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9" fontId="3" fillId="0" borderId="0" applyFont="0" applyFill="0" applyBorder="0" applyAlignment="0" applyProtection="0"/>
  </cellStyleXfs>
  <cellXfs count="119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/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/>
    </xf>
    <xf numFmtId="0" fontId="9" fillId="0" borderId="0" xfId="0" applyFont="1" applyAlignment="1">
      <alignment horizontal="center"/>
    </xf>
    <xf numFmtId="0" fontId="0" fillId="0" borderId="0" xfId="0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6" xfId="0" applyFont="1" applyBorder="1" applyAlignment="1"/>
    <xf numFmtId="0" fontId="0" fillId="0" borderId="6" xfId="0" applyBorder="1"/>
    <xf numFmtId="0" fontId="0" fillId="0" borderId="6" xfId="0" applyBorder="1" applyAlignment="1">
      <alignment wrapText="1"/>
    </xf>
    <xf numFmtId="0" fontId="9" fillId="0" borderId="6" xfId="0" applyFont="1" applyBorder="1" applyAlignment="1">
      <alignment vertical="center"/>
    </xf>
    <xf numFmtId="0" fontId="0" fillId="0" borderId="0" xfId="0" applyFill="1" applyBorder="1" applyAlignment="1">
      <alignment horizontal="center" vertical="center"/>
    </xf>
    <xf numFmtId="0" fontId="0" fillId="0" borderId="1" xfId="0" applyBorder="1" applyAlignment="1" applyProtection="1">
      <alignment horizontal="center" vertical="center"/>
      <protection locked="0"/>
    </xf>
    <xf numFmtId="0" fontId="9" fillId="0" borderId="1" xfId="0" applyFont="1" applyBorder="1" applyAlignment="1" applyProtection="1">
      <alignment horizontal="center" vertical="center"/>
      <protection locked="0"/>
    </xf>
    <xf numFmtId="0" fontId="5" fillId="0" borderId="12" xfId="3" applyFont="1" applyBorder="1" applyAlignment="1" applyProtection="1">
      <alignment vertical="center" wrapText="1"/>
      <protection locked="0"/>
    </xf>
    <xf numFmtId="0" fontId="6" fillId="0" borderId="12" xfId="3" applyFont="1" applyBorder="1" applyAlignment="1" applyProtection="1">
      <alignment horizontal="center" vertical="center" wrapText="1"/>
      <protection locked="0"/>
    </xf>
    <xf numFmtId="0" fontId="6" fillId="0" borderId="12" xfId="3" applyFont="1" applyBorder="1" applyAlignment="1" applyProtection="1">
      <alignment horizontal="center" vertical="center"/>
      <protection locked="0"/>
    </xf>
    <xf numFmtId="10" fontId="6" fillId="0" borderId="12" xfId="4" applyNumberFormat="1" applyFont="1" applyBorder="1" applyAlignment="1" applyProtection="1">
      <alignment horizontal="center" vertical="center"/>
      <protection locked="0"/>
    </xf>
    <xf numFmtId="3" fontId="6" fillId="0" borderId="12" xfId="3" applyNumberFormat="1" applyFont="1" applyBorder="1" applyAlignment="1" applyProtection="1">
      <alignment horizontal="center" vertical="center"/>
      <protection locked="0"/>
    </xf>
    <xf numFmtId="0" fontId="3" fillId="0" borderId="3" xfId="3" applyBorder="1" applyAlignment="1" applyProtection="1">
      <alignment vertical="top" wrapText="1"/>
      <protection locked="0"/>
    </xf>
    <xf numFmtId="0" fontId="3" fillId="0" borderId="4" xfId="3" applyBorder="1" applyAlignment="1" applyProtection="1">
      <alignment vertical="top" wrapText="1"/>
      <protection locked="0"/>
    </xf>
    <xf numFmtId="0" fontId="3" fillId="0" borderId="0" xfId="3" applyBorder="1" applyAlignment="1" applyProtection="1">
      <alignment vertical="top" wrapText="1"/>
      <protection locked="0"/>
    </xf>
    <xf numFmtId="0" fontId="5" fillId="0" borderId="11" xfId="3" applyFont="1" applyBorder="1" applyAlignment="1" applyProtection="1">
      <alignment horizontal="center" vertical="center" wrapText="1"/>
    </xf>
    <xf numFmtId="0" fontId="5" fillId="0" borderId="11" xfId="3" applyFont="1" applyBorder="1" applyAlignment="1" applyProtection="1">
      <alignment horizontal="center" vertical="center"/>
    </xf>
    <xf numFmtId="0" fontId="3" fillId="5" borderId="0" xfId="3" applyFill="1" applyProtection="1"/>
    <xf numFmtId="0" fontId="3" fillId="0" borderId="0" xfId="3" applyProtection="1"/>
    <xf numFmtId="0" fontId="7" fillId="5" borderId="6" xfId="3" applyFont="1" applyFill="1" applyBorder="1" applyAlignment="1" applyProtection="1">
      <alignment vertical="center"/>
    </xf>
    <xf numFmtId="0" fontId="3" fillId="0" borderId="0" xfId="3" applyBorder="1" applyAlignment="1" applyProtection="1">
      <alignment vertical="top" wrapText="1"/>
      <protection locked="0"/>
    </xf>
    <xf numFmtId="0" fontId="3" fillId="5" borderId="8" xfId="3" applyFill="1" applyBorder="1" applyAlignment="1" applyProtection="1">
      <alignment vertical="center"/>
      <protection locked="0"/>
    </xf>
    <xf numFmtId="14" fontId="7" fillId="5" borderId="8" xfId="3" applyNumberFormat="1" applyFont="1" applyFill="1" applyBorder="1" applyAlignment="1" applyProtection="1">
      <alignment vertical="center"/>
      <protection locked="0"/>
    </xf>
    <xf numFmtId="0" fontId="7" fillId="5" borderId="8" xfId="3" applyNumberFormat="1" applyFont="1" applyFill="1" applyBorder="1" applyAlignment="1" applyProtection="1">
      <alignment vertical="center"/>
      <protection locked="0"/>
    </xf>
    <xf numFmtId="0" fontId="7" fillId="5" borderId="7" xfId="3" applyNumberFormat="1" applyFont="1" applyFill="1" applyBorder="1" applyAlignment="1" applyProtection="1">
      <alignment vertical="center"/>
      <protection locked="0"/>
    </xf>
    <xf numFmtId="0" fontId="7" fillId="5" borderId="2" xfId="3" applyFont="1" applyFill="1" applyBorder="1" applyAlignment="1" applyProtection="1">
      <alignment vertical="center"/>
    </xf>
    <xf numFmtId="0" fontId="7" fillId="5" borderId="3" xfId="3" applyFont="1" applyFill="1" applyBorder="1" applyAlignment="1" applyProtection="1">
      <alignment vertical="center"/>
    </xf>
    <xf numFmtId="14" fontId="3" fillId="5" borderId="0" xfId="3" applyNumberFormat="1" applyFill="1" applyBorder="1" applyAlignment="1" applyProtection="1">
      <alignment vertical="center"/>
      <protection locked="0"/>
    </xf>
    <xf numFmtId="0" fontId="3" fillId="5" borderId="0" xfId="3" applyFill="1" applyBorder="1" applyAlignment="1" applyProtection="1">
      <alignment vertical="center"/>
      <protection locked="0"/>
    </xf>
    <xf numFmtId="0" fontId="7" fillId="5" borderId="0" xfId="3" applyFont="1" applyFill="1" applyBorder="1" applyAlignment="1" applyProtection="1">
      <alignment vertical="center"/>
    </xf>
    <xf numFmtId="0" fontId="7" fillId="5" borderId="1" xfId="3" applyFont="1" applyFill="1" applyBorder="1" applyAlignment="1" applyProtection="1">
      <alignment vertical="center"/>
    </xf>
    <xf numFmtId="0" fontId="7" fillId="5" borderId="13" xfId="3" applyFont="1" applyFill="1" applyBorder="1" applyAlignment="1" applyProtection="1">
      <alignment vertical="center"/>
    </xf>
    <xf numFmtId="14" fontId="7" fillId="6" borderId="13" xfId="3" applyNumberFormat="1" applyFont="1" applyFill="1" applyBorder="1" applyAlignment="1" applyProtection="1">
      <alignment horizontal="center" vertical="center" wrapText="1"/>
      <protection locked="0"/>
    </xf>
    <xf numFmtId="0" fontId="7" fillId="5" borderId="13" xfId="3" applyNumberFormat="1" applyFont="1" applyFill="1" applyBorder="1" applyAlignment="1" applyProtection="1">
      <alignment vertical="center"/>
      <protection locked="0"/>
    </xf>
    <xf numFmtId="0" fontId="7" fillId="6" borderId="13" xfId="3" applyNumberFormat="1" applyFont="1" applyFill="1" applyBorder="1" applyAlignment="1" applyProtection="1">
      <alignment vertical="center"/>
      <protection locked="0"/>
    </xf>
    <xf numFmtId="0" fontId="7" fillId="5" borderId="8" xfId="3" applyFont="1" applyFill="1" applyBorder="1" applyAlignment="1" applyProtection="1">
      <alignment vertical="center"/>
    </xf>
    <xf numFmtId="0" fontId="7" fillId="5" borderId="1" xfId="3" applyFont="1" applyFill="1" applyBorder="1" applyAlignment="1" applyProtection="1">
      <alignment horizontal="left" vertical="center"/>
    </xf>
    <xf numFmtId="0" fontId="7" fillId="6" borderId="1" xfId="3" applyFont="1" applyFill="1" applyBorder="1" applyAlignment="1" applyProtection="1">
      <alignment horizontal="left" vertical="center"/>
    </xf>
    <xf numFmtId="0" fontId="6" fillId="0" borderId="17" xfId="3" applyFont="1" applyBorder="1" applyAlignment="1" applyProtection="1">
      <alignment horizontal="center" vertical="center" wrapText="1"/>
      <protection locked="0"/>
    </xf>
    <xf numFmtId="0" fontId="6" fillId="0" borderId="17" xfId="3" applyFont="1" applyBorder="1" applyAlignment="1" applyProtection="1">
      <alignment horizontal="center" vertical="center"/>
      <protection locked="0"/>
    </xf>
    <xf numFmtId="10" fontId="6" fillId="0" borderId="17" xfId="4" applyNumberFormat="1" applyFont="1" applyBorder="1" applyAlignment="1" applyProtection="1">
      <alignment vertical="center"/>
      <protection locked="0"/>
    </xf>
    <xf numFmtId="3" fontId="6" fillId="0" borderId="17" xfId="3" applyNumberFormat="1" applyFont="1" applyBorder="1" applyAlignment="1" applyProtection="1">
      <alignment horizontal="center" vertical="center"/>
      <protection locked="0"/>
    </xf>
    <xf numFmtId="0" fontId="3" fillId="5" borderId="0" xfId="3" applyFill="1" applyBorder="1" applyProtection="1"/>
    <xf numFmtId="0" fontId="3" fillId="0" borderId="0" xfId="3" applyBorder="1" applyProtection="1"/>
    <xf numFmtId="0" fontId="6" fillId="0" borderId="1" xfId="3" applyFont="1" applyBorder="1" applyAlignment="1" applyProtection="1">
      <alignment horizontal="center" vertical="center" wrapText="1"/>
      <protection locked="0"/>
    </xf>
    <xf numFmtId="0" fontId="6" fillId="0" borderId="1" xfId="3" applyFont="1" applyBorder="1" applyAlignment="1" applyProtection="1">
      <alignment horizontal="center" vertical="center"/>
      <protection locked="0"/>
    </xf>
    <xf numFmtId="10" fontId="6" fillId="0" borderId="1" xfId="4" applyNumberFormat="1" applyFont="1" applyBorder="1" applyAlignment="1" applyProtection="1">
      <alignment vertical="center"/>
      <protection locked="0"/>
    </xf>
    <xf numFmtId="3" fontId="6" fillId="0" borderId="1" xfId="3" applyNumberFormat="1" applyFont="1" applyBorder="1" applyAlignment="1" applyProtection="1">
      <alignment horizontal="center" vertical="center"/>
      <protection locked="0"/>
    </xf>
    <xf numFmtId="0" fontId="3" fillId="0" borderId="21" xfId="3" applyBorder="1" applyAlignment="1" applyProtection="1">
      <alignment vertical="top" wrapText="1"/>
      <protection locked="0"/>
    </xf>
    <xf numFmtId="0" fontId="3" fillId="0" borderId="22" xfId="3" applyBorder="1" applyAlignment="1" applyProtection="1">
      <alignment vertical="top" wrapText="1"/>
      <protection locked="0"/>
    </xf>
    <xf numFmtId="0" fontId="3" fillId="0" borderId="23" xfId="3" applyBorder="1" applyAlignment="1" applyProtection="1">
      <alignment vertical="top" wrapText="1"/>
      <protection locked="0"/>
    </xf>
    <xf numFmtId="0" fontId="3" fillId="0" borderId="27" xfId="3" applyBorder="1" applyAlignment="1" applyProtection="1">
      <alignment vertical="top" wrapText="1"/>
      <protection locked="0"/>
    </xf>
    <xf numFmtId="0" fontId="3" fillId="0" borderId="28" xfId="3" applyBorder="1" applyAlignment="1" applyProtection="1">
      <alignment vertical="top" wrapText="1"/>
      <protection locked="0"/>
    </xf>
    <xf numFmtId="0" fontId="3" fillId="0" borderId="24" xfId="3" applyBorder="1" applyAlignment="1" applyProtection="1">
      <alignment vertical="top" wrapText="1"/>
      <protection locked="0"/>
    </xf>
    <xf numFmtId="0" fontId="3" fillId="0" borderId="25" xfId="3" applyBorder="1" applyAlignment="1" applyProtection="1">
      <alignment vertical="top" wrapText="1"/>
      <protection locked="0"/>
    </xf>
    <xf numFmtId="0" fontId="3" fillId="0" borderId="26" xfId="3" applyBorder="1" applyAlignment="1" applyProtection="1">
      <alignment vertical="top" wrapText="1"/>
      <protection locked="0"/>
    </xf>
    <xf numFmtId="0" fontId="3" fillId="5" borderId="24" xfId="3" applyFill="1" applyBorder="1" applyProtection="1"/>
    <xf numFmtId="0" fontId="3" fillId="0" borderId="26" xfId="3" applyBorder="1" applyProtection="1"/>
    <xf numFmtId="0" fontId="3" fillId="6" borderId="1" xfId="3" applyFill="1" applyBorder="1" applyAlignment="1" applyProtection="1">
      <alignment vertical="center"/>
      <protection locked="0"/>
    </xf>
    <xf numFmtId="0" fontId="7" fillId="2" borderId="21" xfId="3" applyFont="1" applyFill="1" applyBorder="1" applyAlignment="1" applyProtection="1">
      <alignment horizontal="left" vertical="top"/>
    </xf>
    <xf numFmtId="0" fontId="7" fillId="2" borderId="22" xfId="3" applyFont="1" applyFill="1" applyBorder="1" applyAlignment="1" applyProtection="1">
      <alignment horizontal="left" vertical="top"/>
    </xf>
    <xf numFmtId="0" fontId="7" fillId="2" borderId="23" xfId="3" applyFont="1" applyFill="1" applyBorder="1" applyAlignment="1" applyProtection="1">
      <alignment horizontal="left" vertical="top"/>
    </xf>
    <xf numFmtId="0" fontId="7" fillId="2" borderId="24" xfId="3" applyFont="1" applyFill="1" applyBorder="1" applyAlignment="1" applyProtection="1">
      <alignment horizontal="left" vertical="top"/>
    </xf>
    <xf numFmtId="0" fontId="7" fillId="2" borderId="25" xfId="3" applyFont="1" applyFill="1" applyBorder="1" applyAlignment="1" applyProtection="1">
      <alignment horizontal="left" vertical="top"/>
    </xf>
    <xf numFmtId="0" fontId="7" fillId="2" borderId="26" xfId="3" applyFont="1" applyFill="1" applyBorder="1" applyAlignment="1" applyProtection="1">
      <alignment horizontal="left" vertical="top"/>
    </xf>
    <xf numFmtId="0" fontId="3" fillId="0" borderId="1" xfId="3" applyBorder="1" applyAlignment="1" applyProtection="1">
      <alignment horizontal="center" vertical="top" wrapText="1"/>
      <protection locked="0"/>
    </xf>
    <xf numFmtId="0" fontId="3" fillId="0" borderId="31" xfId="3" applyBorder="1" applyAlignment="1" applyProtection="1">
      <alignment horizontal="center" vertical="top" wrapText="1"/>
      <protection locked="0"/>
    </xf>
    <xf numFmtId="0" fontId="3" fillId="0" borderId="32" xfId="3" applyBorder="1" applyAlignment="1" applyProtection="1">
      <alignment horizontal="center" vertical="top" wrapText="1"/>
      <protection locked="0"/>
    </xf>
    <xf numFmtId="0" fontId="3" fillId="0" borderId="21" xfId="3" applyBorder="1" applyAlignment="1" applyProtection="1">
      <alignment vertical="top" wrapText="1"/>
      <protection locked="0"/>
    </xf>
    <xf numFmtId="0" fontId="3" fillId="0" borderId="22" xfId="3" applyBorder="1" applyAlignment="1" applyProtection="1">
      <alignment vertical="top" wrapText="1"/>
      <protection locked="0"/>
    </xf>
    <xf numFmtId="0" fontId="3" fillId="0" borderId="23" xfId="3" applyBorder="1" applyAlignment="1" applyProtection="1">
      <alignment vertical="top" wrapText="1"/>
      <protection locked="0"/>
    </xf>
    <xf numFmtId="0" fontId="3" fillId="0" borderId="27" xfId="3" applyBorder="1" applyAlignment="1" applyProtection="1">
      <alignment vertical="top" wrapText="1"/>
      <protection locked="0"/>
    </xf>
    <xf numFmtId="0" fontId="3" fillId="0" borderId="0" xfId="3" applyBorder="1" applyAlignment="1" applyProtection="1">
      <alignment vertical="top" wrapText="1"/>
      <protection locked="0"/>
    </xf>
    <xf numFmtId="0" fontId="3" fillId="0" borderId="28" xfId="3" applyBorder="1" applyAlignment="1" applyProtection="1">
      <alignment vertical="top" wrapText="1"/>
      <protection locked="0"/>
    </xf>
    <xf numFmtId="0" fontId="3" fillId="0" borderId="24" xfId="3" applyBorder="1" applyAlignment="1" applyProtection="1">
      <alignment vertical="top" wrapText="1"/>
      <protection locked="0"/>
    </xf>
    <xf numFmtId="0" fontId="3" fillId="0" borderId="25" xfId="3" applyBorder="1" applyAlignment="1" applyProtection="1">
      <alignment vertical="top" wrapText="1"/>
      <protection locked="0"/>
    </xf>
    <xf numFmtId="0" fontId="3" fillId="0" borderId="26" xfId="3" applyBorder="1" applyAlignment="1" applyProtection="1">
      <alignment vertical="top" wrapText="1"/>
      <protection locked="0"/>
    </xf>
    <xf numFmtId="0" fontId="7" fillId="2" borderId="21" xfId="3" applyFont="1" applyFill="1" applyBorder="1" applyAlignment="1" applyProtection="1">
      <alignment vertical="center"/>
    </xf>
    <xf numFmtId="0" fontId="7" fillId="2" borderId="22" xfId="3" applyFont="1" applyFill="1" applyBorder="1" applyAlignment="1" applyProtection="1">
      <alignment vertical="center"/>
    </xf>
    <xf numFmtId="0" fontId="7" fillId="2" borderId="23" xfId="3" applyFont="1" applyFill="1" applyBorder="1" applyAlignment="1" applyProtection="1">
      <alignment vertical="center"/>
    </xf>
    <xf numFmtId="0" fontId="7" fillId="2" borderId="24" xfId="3" applyFont="1" applyFill="1" applyBorder="1" applyAlignment="1" applyProtection="1">
      <alignment vertical="center"/>
    </xf>
    <xf numFmtId="0" fontId="7" fillId="2" borderId="25" xfId="3" applyFont="1" applyFill="1" applyBorder="1" applyAlignment="1" applyProtection="1">
      <alignment vertical="center"/>
    </xf>
    <xf numFmtId="0" fontId="7" fillId="2" borderId="26" xfId="3" applyFont="1" applyFill="1" applyBorder="1" applyAlignment="1" applyProtection="1">
      <alignment vertical="center"/>
    </xf>
    <xf numFmtId="0" fontId="3" fillId="0" borderId="19" xfId="3" applyBorder="1" applyAlignment="1" applyProtection="1">
      <alignment horizontal="center" vertical="top" wrapText="1"/>
      <protection locked="0"/>
    </xf>
    <xf numFmtId="0" fontId="3" fillId="0" borderId="20" xfId="3" applyBorder="1" applyAlignment="1" applyProtection="1">
      <alignment horizontal="center" vertical="top" wrapText="1"/>
      <protection locked="0"/>
    </xf>
    <xf numFmtId="0" fontId="3" fillId="0" borderId="33" xfId="3" applyBorder="1" applyAlignment="1" applyProtection="1">
      <alignment horizontal="center" vertical="top" wrapText="1"/>
      <protection locked="0"/>
    </xf>
    <xf numFmtId="0" fontId="7" fillId="2" borderId="29" xfId="3" applyFont="1" applyFill="1" applyBorder="1" applyAlignment="1" applyProtection="1">
      <alignment vertical="center"/>
    </xf>
    <xf numFmtId="0" fontId="7" fillId="2" borderId="30" xfId="3" applyFont="1" applyFill="1" applyBorder="1" applyAlignment="1" applyProtection="1">
      <alignment vertical="center"/>
    </xf>
    <xf numFmtId="0" fontId="7" fillId="2" borderId="34" xfId="3" applyFont="1" applyFill="1" applyBorder="1" applyAlignment="1" applyProtection="1">
      <alignment vertical="center"/>
    </xf>
    <xf numFmtId="0" fontId="7" fillId="2" borderId="35" xfId="3" applyFont="1" applyFill="1" applyBorder="1" applyAlignment="1" applyProtection="1">
      <alignment vertical="center"/>
    </xf>
    <xf numFmtId="0" fontId="3" fillId="0" borderId="22" xfId="3" applyBorder="1" applyAlignment="1" applyProtection="1">
      <alignment vertical="center"/>
    </xf>
    <xf numFmtId="0" fontId="3" fillId="0" borderId="23" xfId="3" applyBorder="1" applyAlignment="1" applyProtection="1">
      <alignment vertical="center"/>
    </xf>
    <xf numFmtId="0" fontId="3" fillId="0" borderId="24" xfId="3" applyBorder="1" applyAlignment="1" applyProtection="1">
      <alignment vertical="center"/>
    </xf>
    <xf numFmtId="0" fontId="3" fillId="0" borderId="25" xfId="3" applyBorder="1" applyAlignment="1" applyProtection="1">
      <alignment vertical="center"/>
    </xf>
    <xf numFmtId="0" fontId="3" fillId="0" borderId="26" xfId="3" applyBorder="1" applyAlignment="1" applyProtection="1">
      <alignment vertical="center"/>
    </xf>
    <xf numFmtId="0" fontId="4" fillId="3" borderId="0" xfId="3" applyFont="1" applyFill="1" applyBorder="1" applyAlignment="1" applyProtection="1">
      <alignment horizontal="center" vertical="center"/>
    </xf>
    <xf numFmtId="0" fontId="3" fillId="0" borderId="0" xfId="3" applyAlignment="1" applyProtection="1">
      <alignment vertical="center"/>
    </xf>
    <xf numFmtId="0" fontId="4" fillId="3" borderId="5" xfId="3" applyFont="1" applyFill="1" applyBorder="1" applyAlignment="1" applyProtection="1">
      <alignment horizontal="center" vertical="center"/>
    </xf>
    <xf numFmtId="0" fontId="3" fillId="6" borderId="13" xfId="3" applyFill="1" applyBorder="1" applyAlignment="1" applyProtection="1">
      <alignment vertical="center"/>
      <protection locked="0"/>
    </xf>
    <xf numFmtId="14" fontId="3" fillId="6" borderId="1" xfId="3" applyNumberFormat="1" applyFill="1" applyBorder="1" applyAlignment="1" applyProtection="1">
      <alignment vertical="center"/>
      <protection locked="0"/>
    </xf>
    <xf numFmtId="0" fontId="3" fillId="6" borderId="1" xfId="3" applyFill="1" applyBorder="1" applyAlignment="1" applyProtection="1">
      <alignment vertical="center"/>
      <protection locked="0"/>
    </xf>
    <xf numFmtId="0" fontId="8" fillId="4" borderId="3" xfId="3" applyFont="1" applyFill="1" applyBorder="1" applyAlignment="1" applyProtection="1">
      <alignment horizontal="center" vertical="center"/>
    </xf>
    <xf numFmtId="0" fontId="8" fillId="4" borderId="0" xfId="3" applyFont="1" applyFill="1" applyBorder="1" applyAlignment="1" applyProtection="1">
      <alignment horizontal="center" vertical="center"/>
    </xf>
    <xf numFmtId="0" fontId="5" fillId="0" borderId="9" xfId="3" applyFont="1" applyBorder="1" applyAlignment="1" applyProtection="1">
      <alignment horizontal="center" vertical="center"/>
    </xf>
    <xf numFmtId="0" fontId="5" fillId="0" borderId="10" xfId="3" applyFont="1" applyBorder="1" applyAlignment="1" applyProtection="1">
      <alignment horizontal="center" vertical="center"/>
    </xf>
    <xf numFmtId="3" fontId="6" fillId="0" borderId="15" xfId="3" applyNumberFormat="1" applyFont="1" applyBorder="1" applyAlignment="1" applyProtection="1">
      <alignment horizontal="center" vertical="center"/>
      <protection locked="0"/>
    </xf>
    <xf numFmtId="3" fontId="6" fillId="0" borderId="16" xfId="3" applyNumberFormat="1" applyFont="1" applyBorder="1" applyAlignment="1" applyProtection="1">
      <alignment horizontal="center" vertical="center"/>
      <protection locked="0"/>
    </xf>
    <xf numFmtId="3" fontId="6" fillId="0" borderId="18" xfId="3" applyNumberFormat="1" applyFont="1" applyBorder="1" applyAlignment="1" applyProtection="1">
      <alignment horizontal="center" vertical="center"/>
      <protection locked="0"/>
    </xf>
    <xf numFmtId="3" fontId="6" fillId="0" borderId="14" xfId="3" applyNumberFormat="1" applyFont="1" applyBorder="1" applyAlignment="1" applyProtection="1">
      <alignment horizontal="center" vertical="center"/>
      <protection locked="0"/>
    </xf>
    <xf numFmtId="3" fontId="6" fillId="0" borderId="1" xfId="3" applyNumberFormat="1" applyFont="1" applyBorder="1" applyAlignment="1" applyProtection="1">
      <alignment horizontal="center" vertical="center"/>
      <protection locked="0"/>
    </xf>
  </cellXfs>
  <cellStyles count="5">
    <cellStyle name="Milliers 2" xfId="1" xr:uid="{00000000-0005-0000-0000-000000000000}"/>
    <cellStyle name="Monétaire 2" xfId="2" xr:uid="{00000000-0005-0000-0000-000001000000}"/>
    <cellStyle name="Normal" xfId="0" builtinId="0"/>
    <cellStyle name="Normal 2" xfId="3" xr:uid="{00000000-0005-0000-0000-000003000000}"/>
    <cellStyle name="Pourcentage 2" xfId="4" xr:uid="{00000000-0005-0000-0000-000004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13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Relationship Id="rId14" Type="http://schemas.openxmlformats.org/officeDocument/2006/relationships/customXml" Target="../customXml/item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142875</xdr:colOff>
      <xdr:row>0</xdr:row>
      <xdr:rowOff>20499</xdr:rowOff>
    </xdr:from>
    <xdr:to>
      <xdr:col>2</xdr:col>
      <xdr:colOff>514350</xdr:colOff>
      <xdr:row>2</xdr:row>
      <xdr:rowOff>174401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2875" y="20499"/>
          <a:ext cx="1133475" cy="363452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Pr&#233;vosteau%20&amp;%20Fils%20S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SIG"/>
      <sheetName val="Bilan "/>
      <sheetName val="Capacité de Remboursement"/>
    </sheetNames>
    <sheetDataSet>
      <sheetData sheetId="0" refreshError="1">
        <row r="1">
          <cell r="A1">
            <v>6.5595699999999999</v>
          </cell>
        </row>
      </sheetData>
      <sheetData sheetId="1" refreshError="1"/>
      <sheetData sheetId="2" refreshError="1"/>
      <sheetData sheetId="3" refreshError="1"/>
    </sheetDataSet>
  </externalBook>
</externalLink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210"/>
  <sheetViews>
    <sheetView tabSelected="1" topLeftCell="A46" zoomScaleNormal="100" workbookViewId="0">
      <selection activeCell="F65" sqref="F65:H66"/>
    </sheetView>
  </sheetViews>
  <sheetFormatPr baseColWidth="10" defaultColWidth="11.42578125" defaultRowHeight="12.75" customHeight="1" zeroHeight="1" x14ac:dyDescent="0.2"/>
  <cols>
    <col min="1" max="1" width="2.28515625" style="26" customWidth="1"/>
    <col min="2" max="2" width="9.140625" style="27" customWidth="1"/>
    <col min="3" max="3" width="9.5703125" style="27" customWidth="1"/>
    <col min="4" max="4" width="14.28515625" style="27" customWidth="1"/>
    <col min="5" max="5" width="12.42578125" style="27" customWidth="1"/>
    <col min="6" max="6" width="17.42578125" style="27" customWidth="1"/>
    <col min="7" max="7" width="14.28515625" style="27" customWidth="1"/>
    <col min="8" max="8" width="30.5703125" style="27" customWidth="1"/>
    <col min="9" max="9" width="2.140625" style="26" customWidth="1"/>
    <col min="10" max="11" width="11.42578125" style="27" hidden="1" customWidth="1"/>
    <col min="12" max="16381" width="11.42578125" style="27"/>
    <col min="16382" max="16384" width="12.28515625" style="27" customWidth="1"/>
  </cols>
  <sheetData>
    <row r="1" spans="1:9" ht="12.75" customHeight="1" x14ac:dyDescent="0.2">
      <c r="B1" s="104" t="s">
        <v>92</v>
      </c>
      <c r="C1" s="105"/>
      <c r="D1" s="105"/>
      <c r="E1" s="105"/>
      <c r="F1" s="105"/>
      <c r="G1" s="105"/>
      <c r="H1" s="105"/>
    </row>
    <row r="2" spans="1:9" ht="3.75" customHeight="1" x14ac:dyDescent="0.2">
      <c r="B2" s="105"/>
      <c r="C2" s="105"/>
      <c r="D2" s="105"/>
      <c r="E2" s="105"/>
      <c r="F2" s="105"/>
      <c r="G2" s="105"/>
      <c r="H2" s="105"/>
    </row>
    <row r="3" spans="1:9" ht="16.5" customHeight="1" x14ac:dyDescent="0.2">
      <c r="B3" s="106" t="s">
        <v>73</v>
      </c>
      <c r="C3" s="106"/>
      <c r="D3" s="106"/>
      <c r="E3" s="106"/>
      <c r="F3" s="106"/>
      <c r="G3" s="106"/>
      <c r="H3" s="106"/>
    </row>
    <row r="4" spans="1:9" ht="24" customHeight="1" x14ac:dyDescent="0.2">
      <c r="B4" s="34" t="s">
        <v>13</v>
      </c>
      <c r="C4" s="107"/>
      <c r="D4" s="107"/>
      <c r="E4" s="40" t="s">
        <v>82</v>
      </c>
      <c r="F4" s="41"/>
      <c r="G4" s="42" t="s">
        <v>97</v>
      </c>
      <c r="H4" s="43"/>
    </row>
    <row r="5" spans="1:9" ht="4.5" customHeight="1" x14ac:dyDescent="0.2">
      <c r="B5" s="28"/>
      <c r="C5" s="30"/>
      <c r="D5" s="30"/>
      <c r="E5" s="44"/>
      <c r="F5" s="31"/>
      <c r="G5" s="32"/>
      <c r="H5" s="33"/>
    </row>
    <row r="6" spans="1:9" ht="18" customHeight="1" x14ac:dyDescent="0.2">
      <c r="B6" s="39" t="s">
        <v>74</v>
      </c>
      <c r="C6" s="108"/>
      <c r="D6" s="109"/>
      <c r="E6" s="39" t="s">
        <v>83</v>
      </c>
      <c r="F6" s="67"/>
      <c r="G6" s="45" t="s">
        <v>96</v>
      </c>
      <c r="H6" s="46"/>
    </row>
    <row r="7" spans="1:9" ht="6" customHeight="1" x14ac:dyDescent="0.2">
      <c r="B7" s="35"/>
      <c r="C7" s="36"/>
      <c r="D7" s="37"/>
      <c r="E7" s="38"/>
      <c r="F7" s="37"/>
      <c r="G7" s="37"/>
      <c r="H7" s="38"/>
    </row>
    <row r="8" spans="1:9" x14ac:dyDescent="0.2">
      <c r="B8" s="110" t="s">
        <v>84</v>
      </c>
      <c r="C8" s="111"/>
      <c r="D8" s="111"/>
      <c r="E8" s="111"/>
      <c r="F8" s="111"/>
      <c r="G8" s="111"/>
      <c r="H8" s="111"/>
      <c r="I8" s="27"/>
    </row>
    <row r="9" spans="1:9" ht="22.5" x14ac:dyDescent="0.2">
      <c r="B9" s="24" t="s">
        <v>75</v>
      </c>
      <c r="C9" s="112" t="s">
        <v>76</v>
      </c>
      <c r="D9" s="113"/>
      <c r="E9" s="24" t="s">
        <v>77</v>
      </c>
      <c r="F9" s="25" t="s">
        <v>78</v>
      </c>
      <c r="G9" s="25" t="s">
        <v>79</v>
      </c>
      <c r="H9" s="24" t="s">
        <v>80</v>
      </c>
      <c r="I9" s="27"/>
    </row>
    <row r="10" spans="1:9" ht="22.5" x14ac:dyDescent="0.2">
      <c r="B10" s="16" t="s">
        <v>99</v>
      </c>
      <c r="C10" s="114"/>
      <c r="D10" s="115"/>
      <c r="E10" s="17"/>
      <c r="F10" s="18"/>
      <c r="G10" s="19"/>
      <c r="H10" s="20"/>
      <c r="I10" s="27"/>
    </row>
    <row r="11" spans="1:9" x14ac:dyDescent="0.2">
      <c r="B11" s="16"/>
      <c r="C11" s="116"/>
      <c r="D11" s="117"/>
      <c r="E11" s="47"/>
      <c r="F11" s="48"/>
      <c r="G11" s="49"/>
      <c r="H11" s="50"/>
      <c r="I11" s="27"/>
    </row>
    <row r="12" spans="1:9" x14ac:dyDescent="0.2">
      <c r="B12" s="16"/>
      <c r="C12" s="118"/>
      <c r="D12" s="118"/>
      <c r="E12" s="53"/>
      <c r="F12" s="54"/>
      <c r="G12" s="55"/>
      <c r="H12" s="56"/>
      <c r="I12" s="27"/>
    </row>
    <row r="13" spans="1:9" s="52" customFormat="1" ht="13.5" thickBot="1" x14ac:dyDescent="0.25">
      <c r="A13" s="51"/>
      <c r="B13" s="38"/>
      <c r="C13" s="36"/>
      <c r="D13" s="37"/>
      <c r="E13" s="38"/>
      <c r="F13" s="37"/>
      <c r="G13" s="37"/>
      <c r="H13" s="38"/>
      <c r="I13" s="51"/>
    </row>
    <row r="14" spans="1:9" x14ac:dyDescent="0.2">
      <c r="B14" s="86" t="s">
        <v>85</v>
      </c>
      <c r="C14" s="87"/>
      <c r="D14" s="87"/>
      <c r="E14" s="87"/>
      <c r="F14" s="87"/>
      <c r="G14" s="87"/>
      <c r="H14" s="88"/>
    </row>
    <row r="15" spans="1:9" ht="6" customHeight="1" thickBot="1" x14ac:dyDescent="0.25">
      <c r="B15" s="89"/>
      <c r="C15" s="90"/>
      <c r="D15" s="90"/>
      <c r="E15" s="90"/>
      <c r="F15" s="90"/>
      <c r="G15" s="90"/>
      <c r="H15" s="91"/>
    </row>
    <row r="16" spans="1:9" x14ac:dyDescent="0.2">
      <c r="B16" s="77"/>
      <c r="C16" s="78"/>
      <c r="D16" s="78"/>
      <c r="E16" s="78"/>
      <c r="F16" s="78"/>
      <c r="G16" s="78"/>
      <c r="H16" s="79"/>
    </row>
    <row r="17" spans="2:8" x14ac:dyDescent="0.2">
      <c r="B17" s="80"/>
      <c r="C17" s="81"/>
      <c r="D17" s="81"/>
      <c r="E17" s="81"/>
      <c r="F17" s="81"/>
      <c r="G17" s="81"/>
      <c r="H17" s="82"/>
    </row>
    <row r="18" spans="2:8" x14ac:dyDescent="0.2">
      <c r="B18" s="80"/>
      <c r="C18" s="81"/>
      <c r="D18" s="81"/>
      <c r="E18" s="81"/>
      <c r="F18" s="81"/>
      <c r="G18" s="81"/>
      <c r="H18" s="82"/>
    </row>
    <row r="19" spans="2:8" x14ac:dyDescent="0.2">
      <c r="B19" s="80"/>
      <c r="C19" s="81"/>
      <c r="D19" s="81"/>
      <c r="E19" s="81"/>
      <c r="F19" s="81"/>
      <c r="G19" s="81"/>
      <c r="H19" s="82"/>
    </row>
    <row r="20" spans="2:8" x14ac:dyDescent="0.2">
      <c r="B20" s="80"/>
      <c r="C20" s="81"/>
      <c r="D20" s="81"/>
      <c r="E20" s="81"/>
      <c r="F20" s="81"/>
      <c r="G20" s="81"/>
      <c r="H20" s="82"/>
    </row>
    <row r="21" spans="2:8" x14ac:dyDescent="0.2">
      <c r="B21" s="80"/>
      <c r="C21" s="81"/>
      <c r="D21" s="81"/>
      <c r="E21" s="81"/>
      <c r="F21" s="81"/>
      <c r="G21" s="81"/>
      <c r="H21" s="82"/>
    </row>
    <row r="22" spans="2:8" x14ac:dyDescent="0.2">
      <c r="B22" s="80"/>
      <c r="C22" s="81"/>
      <c r="D22" s="81"/>
      <c r="E22" s="81"/>
      <c r="F22" s="81"/>
      <c r="G22" s="81"/>
      <c r="H22" s="82"/>
    </row>
    <row r="23" spans="2:8" x14ac:dyDescent="0.2">
      <c r="B23" s="80"/>
      <c r="C23" s="81"/>
      <c r="D23" s="81"/>
      <c r="E23" s="81"/>
      <c r="F23" s="81"/>
      <c r="G23" s="81"/>
      <c r="H23" s="82"/>
    </row>
    <row r="24" spans="2:8" x14ac:dyDescent="0.2">
      <c r="B24" s="80"/>
      <c r="C24" s="81"/>
      <c r="D24" s="81"/>
      <c r="E24" s="81"/>
      <c r="F24" s="81"/>
      <c r="G24" s="81"/>
      <c r="H24" s="82"/>
    </row>
    <row r="25" spans="2:8" x14ac:dyDescent="0.2">
      <c r="B25" s="80"/>
      <c r="C25" s="81"/>
      <c r="D25" s="81"/>
      <c r="E25" s="81"/>
      <c r="F25" s="81"/>
      <c r="G25" s="81"/>
      <c r="H25" s="82"/>
    </row>
    <row r="26" spans="2:8" ht="13.5" thickBot="1" x14ac:dyDescent="0.25">
      <c r="B26" s="83"/>
      <c r="C26" s="84"/>
      <c r="D26" s="84"/>
      <c r="E26" s="84"/>
      <c r="F26" s="84"/>
      <c r="G26" s="84"/>
      <c r="H26" s="85"/>
    </row>
    <row r="27" spans="2:8" x14ac:dyDescent="0.2">
      <c r="B27" s="86" t="s">
        <v>94</v>
      </c>
      <c r="C27" s="87"/>
      <c r="D27" s="87"/>
      <c r="E27" s="87"/>
      <c r="F27" s="87"/>
      <c r="G27" s="87"/>
      <c r="H27" s="88"/>
    </row>
    <row r="28" spans="2:8" ht="6" customHeight="1" thickBot="1" x14ac:dyDescent="0.25">
      <c r="B28" s="89"/>
      <c r="C28" s="90"/>
      <c r="D28" s="90"/>
      <c r="E28" s="90"/>
      <c r="F28" s="90"/>
      <c r="G28" s="90"/>
      <c r="H28" s="91"/>
    </row>
    <row r="29" spans="2:8" x14ac:dyDescent="0.2">
      <c r="B29" s="77"/>
      <c r="C29" s="78"/>
      <c r="D29" s="78"/>
      <c r="E29" s="78"/>
      <c r="F29" s="78"/>
      <c r="G29" s="78"/>
      <c r="H29" s="79"/>
    </row>
    <row r="30" spans="2:8" x14ac:dyDescent="0.2">
      <c r="B30" s="80"/>
      <c r="C30" s="81"/>
      <c r="D30" s="81"/>
      <c r="E30" s="81"/>
      <c r="F30" s="81"/>
      <c r="G30" s="81"/>
      <c r="H30" s="82"/>
    </row>
    <row r="31" spans="2:8" x14ac:dyDescent="0.2">
      <c r="B31" s="80"/>
      <c r="C31" s="81"/>
      <c r="D31" s="81"/>
      <c r="E31" s="81"/>
      <c r="F31" s="81"/>
      <c r="G31" s="81"/>
      <c r="H31" s="82"/>
    </row>
    <row r="32" spans="2:8" x14ac:dyDescent="0.2">
      <c r="B32" s="80"/>
      <c r="C32" s="81"/>
      <c r="D32" s="81"/>
      <c r="E32" s="81"/>
      <c r="F32" s="81"/>
      <c r="G32" s="81"/>
      <c r="H32" s="82"/>
    </row>
    <row r="33" spans="2:8" x14ac:dyDescent="0.2">
      <c r="B33" s="80"/>
      <c r="C33" s="81"/>
      <c r="D33" s="81"/>
      <c r="E33" s="81"/>
      <c r="F33" s="81"/>
      <c r="G33" s="81"/>
      <c r="H33" s="82"/>
    </row>
    <row r="34" spans="2:8" x14ac:dyDescent="0.2">
      <c r="B34" s="80"/>
      <c r="C34" s="81"/>
      <c r="D34" s="81"/>
      <c r="E34" s="81"/>
      <c r="F34" s="81"/>
      <c r="G34" s="81"/>
      <c r="H34" s="82"/>
    </row>
    <row r="35" spans="2:8" x14ac:dyDescent="0.2">
      <c r="B35" s="80"/>
      <c r="C35" s="81"/>
      <c r="D35" s="81"/>
      <c r="E35" s="81"/>
      <c r="F35" s="81"/>
      <c r="G35" s="81"/>
      <c r="H35" s="82"/>
    </row>
    <row r="36" spans="2:8" x14ac:dyDescent="0.2">
      <c r="B36" s="80"/>
      <c r="C36" s="81"/>
      <c r="D36" s="81"/>
      <c r="E36" s="81"/>
      <c r="F36" s="81"/>
      <c r="G36" s="81"/>
      <c r="H36" s="82"/>
    </row>
    <row r="37" spans="2:8" x14ac:dyDescent="0.2">
      <c r="B37" s="80"/>
      <c r="C37" s="81"/>
      <c r="D37" s="81"/>
      <c r="E37" s="81"/>
      <c r="F37" s="81"/>
      <c r="G37" s="81"/>
      <c r="H37" s="82"/>
    </row>
    <row r="38" spans="2:8" x14ac:dyDescent="0.2">
      <c r="B38" s="80"/>
      <c r="C38" s="81"/>
      <c r="D38" s="81"/>
      <c r="E38" s="81"/>
      <c r="F38" s="81"/>
      <c r="G38" s="81"/>
      <c r="H38" s="82"/>
    </row>
    <row r="39" spans="2:8" x14ac:dyDescent="0.2">
      <c r="B39" s="80"/>
      <c r="C39" s="81"/>
      <c r="D39" s="81"/>
      <c r="E39" s="81"/>
      <c r="F39" s="81"/>
      <c r="G39" s="81"/>
      <c r="H39" s="82"/>
    </row>
    <row r="40" spans="2:8" x14ac:dyDescent="0.2">
      <c r="B40" s="80"/>
      <c r="C40" s="81"/>
      <c r="D40" s="81"/>
      <c r="E40" s="81"/>
      <c r="F40" s="81"/>
      <c r="G40" s="81"/>
      <c r="H40" s="82"/>
    </row>
    <row r="41" spans="2:8" x14ac:dyDescent="0.2">
      <c r="B41" s="80"/>
      <c r="C41" s="81"/>
      <c r="D41" s="81"/>
      <c r="E41" s="81"/>
      <c r="F41" s="81"/>
      <c r="G41" s="81"/>
      <c r="H41" s="82"/>
    </row>
    <row r="42" spans="2:8" ht="13.5" thickBot="1" x14ac:dyDescent="0.25">
      <c r="B42" s="83"/>
      <c r="C42" s="84"/>
      <c r="D42" s="84"/>
      <c r="E42" s="84"/>
      <c r="F42" s="84"/>
      <c r="G42" s="84"/>
      <c r="H42" s="85"/>
    </row>
    <row r="43" spans="2:8" x14ac:dyDescent="0.2">
      <c r="B43" s="86" t="s">
        <v>95</v>
      </c>
      <c r="C43" s="87"/>
      <c r="D43" s="87"/>
      <c r="E43" s="87"/>
      <c r="F43" s="87"/>
      <c r="G43" s="87"/>
      <c r="H43" s="88"/>
    </row>
    <row r="44" spans="2:8" ht="6" customHeight="1" thickBot="1" x14ac:dyDescent="0.25">
      <c r="B44" s="89"/>
      <c r="C44" s="90"/>
      <c r="D44" s="90"/>
      <c r="E44" s="90"/>
      <c r="F44" s="90"/>
      <c r="G44" s="90"/>
      <c r="H44" s="91"/>
    </row>
    <row r="45" spans="2:8" x14ac:dyDescent="0.2">
      <c r="B45" s="77"/>
      <c r="C45" s="78"/>
      <c r="D45" s="78"/>
      <c r="E45" s="78"/>
      <c r="F45" s="78"/>
      <c r="G45" s="78"/>
      <c r="H45" s="79"/>
    </row>
    <row r="46" spans="2:8" x14ac:dyDescent="0.2">
      <c r="B46" s="80"/>
      <c r="C46" s="81"/>
      <c r="D46" s="81"/>
      <c r="E46" s="81"/>
      <c r="F46" s="81"/>
      <c r="G46" s="81"/>
      <c r="H46" s="82"/>
    </row>
    <row r="47" spans="2:8" x14ac:dyDescent="0.2">
      <c r="B47" s="80"/>
      <c r="C47" s="81"/>
      <c r="D47" s="81"/>
      <c r="E47" s="81"/>
      <c r="F47" s="81"/>
      <c r="G47" s="81"/>
      <c r="H47" s="82"/>
    </row>
    <row r="48" spans="2:8" x14ac:dyDescent="0.2">
      <c r="B48" s="80"/>
      <c r="C48" s="81"/>
      <c r="D48" s="81"/>
      <c r="E48" s="81"/>
      <c r="F48" s="81"/>
      <c r="G48" s="81"/>
      <c r="H48" s="82"/>
    </row>
    <row r="49" spans="1:11" x14ac:dyDescent="0.2">
      <c r="B49" s="80"/>
      <c r="C49" s="81"/>
      <c r="D49" s="81"/>
      <c r="E49" s="81"/>
      <c r="F49" s="81"/>
      <c r="G49" s="81"/>
      <c r="H49" s="82"/>
    </row>
    <row r="50" spans="1:11" x14ac:dyDescent="0.2">
      <c r="B50" s="80"/>
      <c r="C50" s="81"/>
      <c r="D50" s="81"/>
      <c r="E50" s="81"/>
      <c r="F50" s="81"/>
      <c r="G50" s="81"/>
      <c r="H50" s="82"/>
    </row>
    <row r="51" spans="1:11" x14ac:dyDescent="0.2">
      <c r="B51" s="80"/>
      <c r="C51" s="81"/>
      <c r="D51" s="81"/>
      <c r="E51" s="81"/>
      <c r="F51" s="81"/>
      <c r="G51" s="81"/>
      <c r="H51" s="82"/>
    </row>
    <row r="52" spans="1:11" x14ac:dyDescent="0.2">
      <c r="A52" s="26" t="s">
        <v>12</v>
      </c>
      <c r="B52" s="80"/>
      <c r="C52" s="81"/>
      <c r="D52" s="81"/>
      <c r="E52" s="81"/>
      <c r="F52" s="81"/>
      <c r="G52" s="81"/>
      <c r="H52" s="82"/>
    </row>
    <row r="53" spans="1:11" x14ac:dyDescent="0.2">
      <c r="B53" s="80"/>
      <c r="C53" s="81"/>
      <c r="D53" s="81"/>
      <c r="E53" s="81"/>
      <c r="F53" s="81"/>
      <c r="G53" s="81"/>
      <c r="H53" s="82"/>
    </row>
    <row r="54" spans="1:11" x14ac:dyDescent="0.2">
      <c r="B54" s="80"/>
      <c r="C54" s="81"/>
      <c r="D54" s="81"/>
      <c r="E54" s="81"/>
      <c r="F54" s="81"/>
      <c r="G54" s="81"/>
      <c r="H54" s="82"/>
    </row>
    <row r="55" spans="1:11" ht="13.5" thickBot="1" x14ac:dyDescent="0.25">
      <c r="B55" s="83"/>
      <c r="C55" s="84"/>
      <c r="D55" s="84"/>
      <c r="E55" s="84"/>
      <c r="F55" s="84"/>
      <c r="G55" s="84"/>
      <c r="H55" s="85"/>
    </row>
    <row r="56" spans="1:11" x14ac:dyDescent="0.2">
      <c r="B56" s="86" t="s">
        <v>107</v>
      </c>
      <c r="C56" s="87"/>
      <c r="D56" s="87"/>
      <c r="E56" s="87"/>
      <c r="F56" s="87"/>
      <c r="G56" s="87"/>
      <c r="H56" s="88"/>
    </row>
    <row r="57" spans="1:11" ht="6" customHeight="1" thickBot="1" x14ac:dyDescent="0.25">
      <c r="B57" s="89"/>
      <c r="C57" s="90"/>
      <c r="D57" s="90"/>
      <c r="E57" s="90"/>
      <c r="F57" s="90"/>
      <c r="G57" s="90"/>
      <c r="H57" s="91"/>
    </row>
    <row r="58" spans="1:11" x14ac:dyDescent="0.2">
      <c r="B58" s="77"/>
      <c r="C58" s="78"/>
      <c r="D58" s="78"/>
      <c r="E58" s="78"/>
      <c r="F58" s="78"/>
      <c r="G58" s="78"/>
      <c r="H58" s="79"/>
    </row>
    <row r="59" spans="1:11" x14ac:dyDescent="0.2">
      <c r="B59" s="80"/>
      <c r="C59" s="81"/>
      <c r="D59" s="81"/>
      <c r="E59" s="81"/>
      <c r="F59" s="81"/>
      <c r="G59" s="81"/>
      <c r="H59" s="82"/>
    </row>
    <row r="60" spans="1:11" x14ac:dyDescent="0.2">
      <c r="B60" s="80"/>
      <c r="C60" s="81"/>
      <c r="D60" s="81"/>
      <c r="E60" s="81"/>
      <c r="F60" s="81"/>
      <c r="G60" s="81"/>
      <c r="H60" s="82"/>
    </row>
    <row r="61" spans="1:11" x14ac:dyDescent="0.2">
      <c r="B61" s="80"/>
      <c r="C61" s="81"/>
      <c r="D61" s="81"/>
      <c r="E61" s="81"/>
      <c r="F61" s="81"/>
      <c r="G61" s="81"/>
      <c r="H61" s="82"/>
      <c r="K61" s="27" t="s">
        <v>87</v>
      </c>
    </row>
    <row r="62" spans="1:11" x14ac:dyDescent="0.2">
      <c r="B62" s="80"/>
      <c r="C62" s="81"/>
      <c r="D62" s="81"/>
      <c r="E62" s="81"/>
      <c r="F62" s="81"/>
      <c r="G62" s="81"/>
      <c r="H62" s="82"/>
      <c r="I62" s="23"/>
      <c r="J62" s="22"/>
      <c r="K62" s="27" t="s">
        <v>88</v>
      </c>
    </row>
    <row r="63" spans="1:11" ht="13.5" thickBot="1" x14ac:dyDescent="0.25">
      <c r="B63" s="83"/>
      <c r="C63" s="84"/>
      <c r="D63" s="84"/>
      <c r="E63" s="84"/>
      <c r="F63" s="84"/>
      <c r="G63" s="84"/>
      <c r="H63" s="85"/>
    </row>
    <row r="64" spans="1:11" ht="13.5" thickBot="1" x14ac:dyDescent="0.25">
      <c r="B64" s="21" t="s">
        <v>93</v>
      </c>
      <c r="C64" s="23"/>
      <c r="D64" s="23"/>
      <c r="E64" s="23"/>
      <c r="F64" s="23"/>
      <c r="G64" s="23"/>
      <c r="H64" s="23"/>
    </row>
    <row r="65" spans="2:9" x14ac:dyDescent="0.2">
      <c r="B65" s="86" t="s">
        <v>86</v>
      </c>
      <c r="C65" s="87"/>
      <c r="D65" s="87"/>
      <c r="E65" s="95"/>
      <c r="F65" s="97" t="s">
        <v>108</v>
      </c>
      <c r="G65" s="87"/>
      <c r="H65" s="88"/>
    </row>
    <row r="66" spans="2:9" ht="13.5" thickBot="1" x14ac:dyDescent="0.25">
      <c r="B66" s="89"/>
      <c r="C66" s="90"/>
      <c r="D66" s="90"/>
      <c r="E66" s="96"/>
      <c r="F66" s="98"/>
      <c r="G66" s="90"/>
      <c r="H66" s="91"/>
    </row>
    <row r="67" spans="2:9" x14ac:dyDescent="0.2">
      <c r="B67" s="57"/>
      <c r="C67" s="58"/>
      <c r="D67" s="58"/>
      <c r="E67" s="59"/>
      <c r="F67" s="57"/>
      <c r="G67" s="58"/>
      <c r="H67" s="59"/>
    </row>
    <row r="68" spans="2:9" x14ac:dyDescent="0.2">
      <c r="B68" s="60" t="s">
        <v>90</v>
      </c>
      <c r="C68" s="74"/>
      <c r="D68" s="74"/>
      <c r="E68" s="61"/>
      <c r="F68" s="60" t="s">
        <v>90</v>
      </c>
      <c r="G68" s="74"/>
      <c r="H68" s="94"/>
    </row>
    <row r="69" spans="2:9" x14ac:dyDescent="0.2">
      <c r="B69" s="60"/>
      <c r="C69" s="29"/>
      <c r="D69" s="29"/>
      <c r="E69" s="61"/>
      <c r="F69" s="60"/>
      <c r="G69" s="29"/>
      <c r="H69" s="61"/>
    </row>
    <row r="70" spans="2:9" ht="13.5" thickBot="1" x14ac:dyDescent="0.25">
      <c r="B70" s="65" t="s">
        <v>81</v>
      </c>
      <c r="C70" s="75"/>
      <c r="D70" s="76"/>
      <c r="E70" s="66"/>
      <c r="F70" s="62" t="s">
        <v>81</v>
      </c>
      <c r="G70" s="92"/>
      <c r="H70" s="93"/>
    </row>
    <row r="71" spans="2:9" ht="8.25" hidden="1" customHeight="1" x14ac:dyDescent="0.2">
      <c r="B71" s="21"/>
      <c r="C71" s="23"/>
      <c r="D71" s="23"/>
      <c r="E71" s="22"/>
      <c r="F71" s="21"/>
      <c r="G71" s="23"/>
      <c r="H71" s="23"/>
    </row>
    <row r="72" spans="2:9" ht="12.75" customHeight="1" x14ac:dyDescent="0.2">
      <c r="B72" s="86" t="s">
        <v>109</v>
      </c>
      <c r="C72" s="99"/>
      <c r="D72" s="99"/>
      <c r="E72" s="100"/>
      <c r="F72" s="86" t="s">
        <v>89</v>
      </c>
      <c r="G72" s="99"/>
      <c r="H72" s="100"/>
    </row>
    <row r="73" spans="2:9" ht="12.75" customHeight="1" thickBot="1" x14ac:dyDescent="0.25">
      <c r="B73" s="101"/>
      <c r="C73" s="102"/>
      <c r="D73" s="102"/>
      <c r="E73" s="103"/>
      <c r="F73" s="101"/>
      <c r="G73" s="102"/>
      <c r="H73" s="103"/>
    </row>
    <row r="74" spans="2:9" ht="12.75" customHeight="1" x14ac:dyDescent="0.2">
      <c r="B74" s="57"/>
      <c r="C74" s="58"/>
      <c r="D74" s="58"/>
      <c r="E74" s="59"/>
      <c r="F74" s="57"/>
      <c r="G74" s="58"/>
      <c r="H74" s="59"/>
    </row>
    <row r="75" spans="2:9" ht="12.75" customHeight="1" x14ac:dyDescent="0.2">
      <c r="B75" s="60" t="s">
        <v>90</v>
      </c>
      <c r="C75" s="74"/>
      <c r="D75" s="74"/>
      <c r="E75" s="61"/>
      <c r="F75" s="60" t="s">
        <v>90</v>
      </c>
      <c r="G75" s="74"/>
      <c r="H75" s="94"/>
    </row>
    <row r="76" spans="2:9" ht="12.75" customHeight="1" x14ac:dyDescent="0.2">
      <c r="B76" s="60"/>
      <c r="C76" s="29"/>
      <c r="D76" s="29"/>
      <c r="E76" s="61"/>
      <c r="F76" s="60"/>
      <c r="G76" s="29"/>
      <c r="H76" s="61"/>
    </row>
    <row r="77" spans="2:9" ht="12.75" customHeight="1" thickBot="1" x14ac:dyDescent="0.25">
      <c r="B77" s="60" t="s">
        <v>81</v>
      </c>
      <c r="C77" s="75"/>
      <c r="D77" s="76"/>
      <c r="E77" s="61"/>
      <c r="F77" s="60" t="s">
        <v>81</v>
      </c>
      <c r="G77" s="92"/>
      <c r="H77" s="93"/>
    </row>
    <row r="78" spans="2:9" ht="12.75" customHeight="1" thickBot="1" x14ac:dyDescent="0.25">
      <c r="B78" s="62"/>
      <c r="C78" s="63"/>
      <c r="D78" s="63"/>
      <c r="E78" s="64"/>
      <c r="F78" s="62"/>
      <c r="G78" s="63"/>
      <c r="H78" s="64"/>
    </row>
    <row r="79" spans="2:9" ht="12.75" customHeight="1" thickBot="1" x14ac:dyDescent="0.25"/>
    <row r="80" spans="2:9" ht="12.75" customHeight="1" x14ac:dyDescent="0.2">
      <c r="B80" s="68" t="s">
        <v>91</v>
      </c>
      <c r="C80" s="69"/>
      <c r="D80" s="69"/>
      <c r="E80" s="69"/>
      <c r="F80" s="70"/>
      <c r="G80" s="26"/>
      <c r="I80" s="27"/>
    </row>
    <row r="81" spans="2:9" ht="12.75" customHeight="1" thickBot="1" x14ac:dyDescent="0.25">
      <c r="B81" s="71"/>
      <c r="C81" s="72"/>
      <c r="D81" s="72"/>
      <c r="E81" s="72"/>
      <c r="F81" s="73"/>
      <c r="G81" s="26"/>
      <c r="I81" s="27"/>
    </row>
    <row r="82" spans="2:9" ht="12.75" customHeight="1" x14ac:dyDescent="0.2">
      <c r="B82" s="57"/>
      <c r="C82" s="58"/>
      <c r="D82" s="58"/>
      <c r="E82" s="58"/>
      <c r="F82" s="59"/>
      <c r="G82" s="26"/>
      <c r="I82" s="27"/>
    </row>
    <row r="83" spans="2:9" ht="12.75" customHeight="1" x14ac:dyDescent="0.2">
      <c r="B83" s="60" t="s">
        <v>90</v>
      </c>
      <c r="C83" s="74"/>
      <c r="D83" s="74"/>
      <c r="E83" s="29"/>
      <c r="F83" s="61"/>
      <c r="G83" s="26"/>
      <c r="I83" s="27"/>
    </row>
    <row r="84" spans="2:9" ht="12.75" customHeight="1" x14ac:dyDescent="0.2">
      <c r="B84" s="60"/>
      <c r="C84" s="29"/>
      <c r="D84" s="29"/>
      <c r="E84" s="29"/>
      <c r="F84" s="61"/>
      <c r="G84" s="26"/>
      <c r="I84" s="27"/>
    </row>
    <row r="85" spans="2:9" ht="12.75" customHeight="1" thickBot="1" x14ac:dyDescent="0.25">
      <c r="B85" s="60" t="s">
        <v>81</v>
      </c>
      <c r="C85" s="75"/>
      <c r="D85" s="76"/>
      <c r="E85" s="29"/>
      <c r="F85" s="61"/>
      <c r="G85" s="26"/>
      <c r="I85" s="27"/>
    </row>
    <row r="86" spans="2:9" ht="12.75" customHeight="1" thickBot="1" x14ac:dyDescent="0.25">
      <c r="B86" s="62"/>
      <c r="C86" s="63"/>
      <c r="D86" s="63"/>
      <c r="E86" s="63"/>
      <c r="F86" s="64"/>
      <c r="G86" s="26"/>
      <c r="I86" s="27"/>
    </row>
    <row r="87" spans="2:9" ht="12.75" customHeight="1" x14ac:dyDescent="0.2"/>
    <row r="88" spans="2:9" ht="12.75" customHeight="1" x14ac:dyDescent="0.2"/>
    <row r="89" spans="2:9" ht="12.75" customHeight="1" x14ac:dyDescent="0.2"/>
    <row r="90" spans="2:9" ht="12.75" customHeight="1" x14ac:dyDescent="0.2"/>
    <row r="91" spans="2:9" ht="12.75" customHeight="1" x14ac:dyDescent="0.2"/>
    <row r="92" spans="2:9" ht="12.75" customHeight="1" x14ac:dyDescent="0.2"/>
    <row r="93" spans="2:9" ht="12.75" customHeight="1" x14ac:dyDescent="0.2"/>
    <row r="94" spans="2:9" ht="12.75" customHeight="1" x14ac:dyDescent="0.2"/>
    <row r="95" spans="2:9" ht="12.75" customHeight="1" x14ac:dyDescent="0.2"/>
    <row r="96" spans="2:9" ht="12.75" customHeight="1" x14ac:dyDescent="0.2"/>
    <row r="97" ht="12.75" customHeight="1" x14ac:dyDescent="0.2"/>
    <row r="98" ht="12.75" customHeight="1" x14ac:dyDescent="0.2"/>
    <row r="99" ht="12.75" customHeight="1" x14ac:dyDescent="0.2"/>
    <row r="100" ht="12.75" customHeight="1" x14ac:dyDescent="0.2"/>
    <row r="101" ht="12.75" customHeight="1" x14ac:dyDescent="0.2"/>
    <row r="102" ht="12.75" customHeight="1" x14ac:dyDescent="0.2"/>
    <row r="103" ht="12.75" customHeight="1" x14ac:dyDescent="0.2"/>
    <row r="104" ht="12.75" customHeight="1" x14ac:dyDescent="0.2"/>
    <row r="105" ht="12.75" customHeight="1" x14ac:dyDescent="0.2"/>
    <row r="106" ht="12.75" customHeight="1" x14ac:dyDescent="0.2"/>
    <row r="107" ht="12.75" customHeight="1" x14ac:dyDescent="0.2"/>
    <row r="108" ht="12.75" customHeight="1" x14ac:dyDescent="0.2"/>
    <row r="109" ht="12.75" customHeight="1" x14ac:dyDescent="0.2"/>
    <row r="110" ht="12.75" customHeight="1" x14ac:dyDescent="0.2"/>
    <row r="111" ht="12.75" customHeight="1" x14ac:dyDescent="0.2"/>
    <row r="112" ht="12.75" customHeight="1" x14ac:dyDescent="0.2"/>
    <row r="113" ht="12.75" customHeight="1" x14ac:dyDescent="0.2"/>
    <row r="114" ht="12.75" customHeight="1" x14ac:dyDescent="0.2"/>
    <row r="115" ht="12.75" customHeight="1" x14ac:dyDescent="0.2"/>
    <row r="116" ht="12.75" customHeight="1" x14ac:dyDescent="0.2"/>
    <row r="117" ht="12.75" customHeight="1" x14ac:dyDescent="0.2"/>
    <row r="118" ht="12.75" customHeight="1" x14ac:dyDescent="0.2"/>
    <row r="119" ht="12.75" customHeight="1" x14ac:dyDescent="0.2"/>
    <row r="120" ht="12.75" customHeight="1" x14ac:dyDescent="0.2"/>
    <row r="121" ht="12.75" customHeight="1" x14ac:dyDescent="0.2"/>
    <row r="122" ht="12.75" customHeight="1" x14ac:dyDescent="0.2"/>
    <row r="123" ht="12.75" customHeight="1" x14ac:dyDescent="0.2"/>
    <row r="124" ht="12.75" customHeight="1" x14ac:dyDescent="0.2"/>
    <row r="125" ht="12.75" customHeight="1" x14ac:dyDescent="0.2"/>
    <row r="126" ht="12.75" customHeight="1" x14ac:dyDescent="0.2"/>
    <row r="127" ht="12.75" customHeight="1" x14ac:dyDescent="0.2"/>
    <row r="128" ht="12.75" customHeight="1" x14ac:dyDescent="0.2"/>
    <row r="129" ht="12.75" customHeight="1" x14ac:dyDescent="0.2"/>
    <row r="130" ht="12.75" customHeight="1" x14ac:dyDescent="0.2"/>
    <row r="131" ht="12.75" customHeight="1" x14ac:dyDescent="0.2"/>
    <row r="132" ht="12.75" customHeight="1" x14ac:dyDescent="0.2"/>
    <row r="133" ht="12.75" customHeight="1" x14ac:dyDescent="0.2"/>
    <row r="134" ht="12.75" customHeight="1" x14ac:dyDescent="0.2"/>
    <row r="135" ht="12.75" customHeight="1" x14ac:dyDescent="0.2"/>
    <row r="136" ht="12.75" customHeight="1" x14ac:dyDescent="0.2"/>
    <row r="137" ht="12.75" customHeight="1" x14ac:dyDescent="0.2"/>
    <row r="138" ht="12.75" customHeight="1" x14ac:dyDescent="0.2"/>
    <row r="139" ht="12.75" customHeight="1" x14ac:dyDescent="0.2"/>
    <row r="140" ht="12.75" customHeight="1" x14ac:dyDescent="0.2"/>
    <row r="141" ht="12.75" customHeight="1" x14ac:dyDescent="0.2"/>
    <row r="142" ht="12.75" customHeight="1" x14ac:dyDescent="0.2"/>
    <row r="143" ht="12.75" customHeight="1" x14ac:dyDescent="0.2"/>
    <row r="144" ht="12.75" customHeight="1" x14ac:dyDescent="0.2"/>
    <row r="145" ht="12.75" customHeight="1" x14ac:dyDescent="0.2"/>
    <row r="146" ht="12.75" customHeight="1" x14ac:dyDescent="0.2"/>
    <row r="147" ht="12.75" customHeight="1" x14ac:dyDescent="0.2"/>
    <row r="148" ht="12.75" customHeight="1" x14ac:dyDescent="0.2"/>
    <row r="149" ht="12.75" customHeight="1" x14ac:dyDescent="0.2"/>
    <row r="150" ht="12.75" customHeight="1" x14ac:dyDescent="0.2"/>
    <row r="151" ht="12.75" customHeight="1" x14ac:dyDescent="0.2"/>
    <row r="152" ht="12.75" customHeight="1" x14ac:dyDescent="0.2"/>
    <row r="153" ht="12.75" customHeight="1" x14ac:dyDescent="0.2"/>
    <row r="154" ht="12.75" customHeight="1" x14ac:dyDescent="0.2"/>
    <row r="155" ht="12.75" customHeight="1" x14ac:dyDescent="0.2"/>
    <row r="156" ht="12.75" customHeight="1" x14ac:dyDescent="0.2"/>
    <row r="157" ht="12.75" customHeight="1" x14ac:dyDescent="0.2"/>
    <row r="158" ht="12.75" customHeight="1" x14ac:dyDescent="0.2"/>
    <row r="159" ht="12.75" customHeight="1" x14ac:dyDescent="0.2"/>
    <row r="160" ht="12.75" customHeight="1" x14ac:dyDescent="0.2"/>
    <row r="161" ht="12.75" customHeight="1" x14ac:dyDescent="0.2"/>
    <row r="162" ht="12.75" customHeight="1" x14ac:dyDescent="0.2"/>
    <row r="163" ht="12.75" customHeight="1" x14ac:dyDescent="0.2"/>
    <row r="164" ht="12.75" hidden="1" customHeight="1" x14ac:dyDescent="0.2"/>
    <row r="165" ht="12.75" hidden="1" customHeight="1" x14ac:dyDescent="0.2"/>
    <row r="166" ht="12.75" hidden="1" customHeight="1" x14ac:dyDescent="0.2"/>
    <row r="167" ht="12.75" hidden="1" customHeight="1" x14ac:dyDescent="0.2"/>
    <row r="168" ht="12.75" hidden="1" customHeight="1" x14ac:dyDescent="0.2"/>
    <row r="169" ht="12.75" hidden="1" customHeight="1" x14ac:dyDescent="0.2"/>
    <row r="170" ht="12.75" hidden="1" customHeight="1" x14ac:dyDescent="0.2"/>
    <row r="171" ht="12.75" hidden="1" customHeight="1" x14ac:dyDescent="0.2"/>
    <row r="172" ht="12.75" customHeight="1" x14ac:dyDescent="0.2"/>
    <row r="173" ht="12.75" customHeight="1" x14ac:dyDescent="0.2"/>
    <row r="174" ht="12.75" customHeight="1" x14ac:dyDescent="0.2"/>
    <row r="175" ht="12.75" customHeight="1" x14ac:dyDescent="0.2"/>
    <row r="176" ht="12.75" customHeight="1" x14ac:dyDescent="0.2"/>
    <row r="177" ht="12.75" customHeight="1" x14ac:dyDescent="0.2"/>
    <row r="178" ht="12.75" customHeight="1" x14ac:dyDescent="0.2"/>
    <row r="179" ht="12.75" customHeight="1" x14ac:dyDescent="0.2"/>
    <row r="180" ht="12.75" customHeight="1" x14ac:dyDescent="0.2"/>
    <row r="181" ht="12.75" customHeight="1" x14ac:dyDescent="0.2"/>
    <row r="182" ht="12.75" customHeight="1" x14ac:dyDescent="0.2"/>
    <row r="183" ht="12.75" customHeight="1" x14ac:dyDescent="0.2"/>
    <row r="184" ht="12.75" customHeight="1" x14ac:dyDescent="0.2"/>
    <row r="185" ht="12.75" customHeight="1" x14ac:dyDescent="0.2"/>
    <row r="186" ht="12.75" customHeight="1" x14ac:dyDescent="0.2"/>
    <row r="187" ht="12.75" customHeight="1" x14ac:dyDescent="0.2"/>
    <row r="188" ht="12.75" customHeight="1" x14ac:dyDescent="0.2"/>
    <row r="189" ht="12.75" customHeight="1" x14ac:dyDescent="0.2"/>
    <row r="190" ht="12.75" customHeight="1" x14ac:dyDescent="0.2"/>
    <row r="191" ht="12.75" customHeight="1" x14ac:dyDescent="0.2"/>
    <row r="192" ht="12.75" customHeight="1" x14ac:dyDescent="0.2"/>
    <row r="193" ht="12.75" customHeight="1" x14ac:dyDescent="0.2"/>
    <row r="194" ht="12.75" customHeight="1" x14ac:dyDescent="0.2"/>
    <row r="195" ht="12.75" customHeight="1" x14ac:dyDescent="0.2"/>
    <row r="196" ht="12.75" customHeight="1" x14ac:dyDescent="0.2"/>
    <row r="197" ht="12.75" customHeight="1" x14ac:dyDescent="0.2"/>
    <row r="198" ht="12.75" customHeight="1" x14ac:dyDescent="0.2"/>
    <row r="199" ht="12.75" customHeight="1" x14ac:dyDescent="0.2"/>
    <row r="200" ht="12.75" customHeight="1" x14ac:dyDescent="0.2"/>
    <row r="201" ht="12.75" customHeight="1" x14ac:dyDescent="0.2"/>
    <row r="202" ht="12.75" customHeight="1" x14ac:dyDescent="0.2"/>
    <row r="203" ht="12.75" customHeight="1" x14ac:dyDescent="0.2"/>
    <row r="204" ht="12.75" customHeight="1" x14ac:dyDescent="0.2"/>
    <row r="205" ht="12.75" customHeight="1" x14ac:dyDescent="0.2"/>
    <row r="206" ht="12.75" customHeight="1" x14ac:dyDescent="0.2"/>
    <row r="207" ht="12.75" customHeight="1" x14ac:dyDescent="0.2"/>
    <row r="208" ht="12.75" customHeight="1" x14ac:dyDescent="0.2"/>
    <row r="209" ht="12.75" customHeight="1" x14ac:dyDescent="0.2"/>
    <row r="210" ht="12.75" customHeight="1" x14ac:dyDescent="0.2"/>
  </sheetData>
  <dataConsolidate/>
  <mergeCells count="32">
    <mergeCell ref="C70:D70"/>
    <mergeCell ref="F72:H73"/>
    <mergeCell ref="C75:D75"/>
    <mergeCell ref="G75:H75"/>
    <mergeCell ref="G77:H77"/>
    <mergeCell ref="B1:H2"/>
    <mergeCell ref="B3:H3"/>
    <mergeCell ref="C4:D4"/>
    <mergeCell ref="C6:D6"/>
    <mergeCell ref="B16:H26"/>
    <mergeCell ref="B8:H8"/>
    <mergeCell ref="B14:H15"/>
    <mergeCell ref="C9:D9"/>
    <mergeCell ref="C10:D10"/>
    <mergeCell ref="C11:D11"/>
    <mergeCell ref="C12:D12"/>
    <mergeCell ref="B80:F81"/>
    <mergeCell ref="C83:D83"/>
    <mergeCell ref="C85:D85"/>
    <mergeCell ref="B45:H55"/>
    <mergeCell ref="B27:H28"/>
    <mergeCell ref="B29:H42"/>
    <mergeCell ref="B43:H44"/>
    <mergeCell ref="B56:H57"/>
    <mergeCell ref="B58:H63"/>
    <mergeCell ref="G70:H70"/>
    <mergeCell ref="C68:D68"/>
    <mergeCell ref="C77:D77"/>
    <mergeCell ref="G68:H68"/>
    <mergeCell ref="B65:E66"/>
    <mergeCell ref="F65:H66"/>
    <mergeCell ref="B72:E73"/>
  </mergeCells>
  <dataValidations count="1">
    <dataValidation type="list" allowBlank="1" showInputMessage="1" showErrorMessage="1" sqref="F11:F12" xr:uid="{00000000-0002-0000-0000-000000000000}">
      <formula1>$K$22:$K$23</formula1>
    </dataValidation>
  </dataValidations>
  <pageMargins left="0.23622047244094491" right="0.23622047244094491" top="0.23622047244094491" bottom="0.23622047244094491" header="0.55118110236220474" footer="0.31496062992125984"/>
  <pageSetup paperSize="9" scale="92" fitToHeight="0" orientation="portrait" r:id="rId1"/>
  <rowBreaks count="1" manualBreakCount="1">
    <brk id="63" max="16383" man="1"/>
  </rowBreaks>
  <drawing r:id="rId2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00000000-0002-0000-0000-000001000000}">
          <x14:formula1>
            <xm:f>Feuil1!$B$4:$B$5</xm:f>
          </x14:formula1>
          <xm:sqref>B10:B12</xm:sqref>
        </x14:dataValidation>
        <x14:dataValidation type="list" allowBlank="1" showInputMessage="1" showErrorMessage="1" xr:uid="{00000000-0002-0000-0000-000002000000}">
          <x14:formula1>
            <xm:f>Feuil1!$D$4:$D$7</xm:f>
          </x14:formula1>
          <xm:sqref>F10</xm:sqref>
        </x14:dataValidation>
        <x14:dataValidation type="list" allowBlank="1" showInputMessage="1" showErrorMessage="1" xr:uid="{00000000-0002-0000-0000-000003000000}">
          <x14:formula1>
            <xm:f>Feuil1!$F$4:$F$6</xm:f>
          </x14:formula1>
          <xm:sqref>C77:D77 G70:H70 G77:H77 C85:D85 C70:D70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Feuil2"/>
  <dimension ref="A1:M49"/>
  <sheetViews>
    <sheetView showGridLines="0" zoomScale="90" zoomScaleNormal="90" workbookViewId="0">
      <selection activeCell="A15" sqref="A15"/>
    </sheetView>
  </sheetViews>
  <sheetFormatPr baseColWidth="10" defaultRowHeight="15" x14ac:dyDescent="0.25"/>
  <cols>
    <col min="1" max="1" width="45.140625" bestFit="1" customWidth="1"/>
    <col min="3" max="3" width="10.28515625" bestFit="1" customWidth="1"/>
    <col min="4" max="4" width="12.85546875" bestFit="1" customWidth="1"/>
    <col min="5" max="5" width="19.5703125" bestFit="1" customWidth="1"/>
    <col min="6" max="6" width="12" bestFit="1" customWidth="1"/>
    <col min="7" max="7" width="8.5703125" bestFit="1" customWidth="1"/>
    <col min="8" max="8" width="8.85546875" bestFit="1" customWidth="1"/>
    <col min="9" max="9" width="4.28515625" bestFit="1" customWidth="1"/>
    <col min="10" max="10" width="8.7109375" bestFit="1" customWidth="1"/>
  </cols>
  <sheetData>
    <row r="1" spans="1:10" s="1" customFormat="1" ht="30" customHeight="1" x14ac:dyDescent="0.25">
      <c r="A1" s="2" t="s">
        <v>9</v>
      </c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  <c r="J1" s="2" t="s">
        <v>8</v>
      </c>
    </row>
    <row r="2" spans="1:10" ht="15" customHeight="1" x14ac:dyDescent="0.25">
      <c r="A2" s="3" t="s">
        <v>38</v>
      </c>
      <c r="B2" s="14">
        <v>1</v>
      </c>
      <c r="C2" s="14">
        <v>1</v>
      </c>
      <c r="D2" s="14">
        <v>1</v>
      </c>
      <c r="E2" s="14">
        <v>1</v>
      </c>
      <c r="F2" s="14">
        <v>0</v>
      </c>
      <c r="G2" s="14">
        <v>0</v>
      </c>
      <c r="H2" s="14">
        <v>0</v>
      </c>
      <c r="I2" s="14">
        <v>0</v>
      </c>
      <c r="J2" s="14">
        <v>0</v>
      </c>
    </row>
    <row r="3" spans="1:10" x14ac:dyDescent="0.25">
      <c r="A3" s="3" t="s">
        <v>37</v>
      </c>
      <c r="B3" s="14">
        <v>1</v>
      </c>
      <c r="C3" s="14">
        <v>1</v>
      </c>
      <c r="D3" s="14">
        <v>0</v>
      </c>
      <c r="E3" s="14">
        <v>0</v>
      </c>
      <c r="F3" s="14">
        <v>0</v>
      </c>
      <c r="G3" s="14">
        <v>0</v>
      </c>
      <c r="H3" s="14">
        <v>0</v>
      </c>
      <c r="I3" s="14">
        <v>0</v>
      </c>
      <c r="J3" s="14">
        <v>0</v>
      </c>
    </row>
    <row r="4" spans="1:10" x14ac:dyDescent="0.25">
      <c r="A4" s="3" t="s">
        <v>39</v>
      </c>
      <c r="B4" s="14">
        <v>0</v>
      </c>
      <c r="C4" s="14">
        <v>0</v>
      </c>
      <c r="D4" s="14">
        <v>0</v>
      </c>
      <c r="E4" s="14">
        <v>0</v>
      </c>
      <c r="F4" s="14">
        <v>2</v>
      </c>
      <c r="G4" s="14">
        <v>0</v>
      </c>
      <c r="H4" s="14">
        <v>0</v>
      </c>
      <c r="I4" s="14">
        <v>0</v>
      </c>
      <c r="J4" s="14">
        <v>0</v>
      </c>
    </row>
    <row r="5" spans="1:10" x14ac:dyDescent="0.25">
      <c r="A5" s="3" t="s">
        <v>40</v>
      </c>
      <c r="B5" s="14">
        <v>0</v>
      </c>
      <c r="C5" s="14">
        <v>0</v>
      </c>
      <c r="D5" s="14">
        <v>0</v>
      </c>
      <c r="E5" s="14">
        <v>0</v>
      </c>
      <c r="F5" s="14">
        <v>0</v>
      </c>
      <c r="G5" s="14">
        <v>2</v>
      </c>
      <c r="H5" s="14">
        <v>2</v>
      </c>
      <c r="I5" s="14">
        <v>0</v>
      </c>
      <c r="J5" s="14">
        <v>0</v>
      </c>
    </row>
    <row r="6" spans="1:10" x14ac:dyDescent="0.25">
      <c r="A6" s="3" t="s">
        <v>41</v>
      </c>
      <c r="B6" s="14">
        <v>0</v>
      </c>
      <c r="C6" s="14">
        <v>0</v>
      </c>
      <c r="D6" s="14">
        <v>0</v>
      </c>
      <c r="E6" s="14">
        <v>0</v>
      </c>
      <c r="F6" s="14">
        <v>2</v>
      </c>
      <c r="G6" s="14">
        <v>0</v>
      </c>
      <c r="H6" s="14">
        <v>0</v>
      </c>
      <c r="I6" s="14">
        <v>0</v>
      </c>
      <c r="J6" s="14">
        <v>0</v>
      </c>
    </row>
    <row r="7" spans="1:10" x14ac:dyDescent="0.25">
      <c r="A7" s="3" t="s">
        <v>42</v>
      </c>
      <c r="B7" s="14">
        <v>0</v>
      </c>
      <c r="C7" s="14">
        <v>0</v>
      </c>
      <c r="D7" s="14">
        <v>0</v>
      </c>
      <c r="E7" s="14">
        <v>0</v>
      </c>
      <c r="F7" s="14">
        <v>3</v>
      </c>
      <c r="G7" s="14">
        <v>0</v>
      </c>
      <c r="H7" s="14">
        <v>0</v>
      </c>
      <c r="I7" s="14">
        <v>0</v>
      </c>
      <c r="J7" s="14">
        <v>0</v>
      </c>
    </row>
    <row r="8" spans="1:10" x14ac:dyDescent="0.25">
      <c r="A8" s="3" t="s">
        <v>43</v>
      </c>
      <c r="B8" s="14">
        <v>0</v>
      </c>
      <c r="C8" s="14">
        <v>1</v>
      </c>
      <c r="D8" s="14">
        <v>1</v>
      </c>
      <c r="E8" s="14">
        <v>1</v>
      </c>
      <c r="F8" s="14">
        <v>1</v>
      </c>
      <c r="G8" s="14">
        <v>3</v>
      </c>
      <c r="H8" s="14">
        <v>0</v>
      </c>
      <c r="I8" s="14">
        <v>3</v>
      </c>
      <c r="J8" s="14">
        <v>3</v>
      </c>
    </row>
    <row r="9" spans="1:10" x14ac:dyDescent="0.25">
      <c r="A9" s="3" t="s">
        <v>44</v>
      </c>
      <c r="B9" s="14">
        <v>0</v>
      </c>
      <c r="C9" s="14">
        <v>0</v>
      </c>
      <c r="D9" s="14">
        <v>0</v>
      </c>
      <c r="E9" s="14">
        <v>0</v>
      </c>
      <c r="F9" s="14">
        <v>3</v>
      </c>
      <c r="G9" s="14">
        <v>0</v>
      </c>
      <c r="H9" s="14">
        <v>0</v>
      </c>
      <c r="I9" s="14">
        <v>3</v>
      </c>
      <c r="J9" s="14">
        <v>3</v>
      </c>
    </row>
    <row r="10" spans="1:10" x14ac:dyDescent="0.25">
      <c r="A10" s="3" t="s">
        <v>45</v>
      </c>
      <c r="B10" s="14">
        <v>0</v>
      </c>
      <c r="C10" s="14">
        <v>0</v>
      </c>
      <c r="D10" s="14">
        <v>0</v>
      </c>
      <c r="E10" s="14">
        <v>0</v>
      </c>
      <c r="F10" s="14">
        <v>0</v>
      </c>
      <c r="G10" s="14">
        <v>0</v>
      </c>
      <c r="H10" s="14">
        <v>0</v>
      </c>
      <c r="I10" s="14">
        <v>0</v>
      </c>
      <c r="J10" s="14">
        <v>1</v>
      </c>
    </row>
    <row r="11" spans="1:10" x14ac:dyDescent="0.25">
      <c r="A11" s="3" t="s">
        <v>46</v>
      </c>
      <c r="B11" s="14">
        <v>0</v>
      </c>
      <c r="C11" s="14">
        <v>0</v>
      </c>
      <c r="D11" s="14">
        <v>1</v>
      </c>
      <c r="E11" s="14">
        <v>0</v>
      </c>
      <c r="F11" s="14">
        <v>1</v>
      </c>
      <c r="G11" s="14">
        <v>1</v>
      </c>
      <c r="H11" s="14">
        <v>0</v>
      </c>
      <c r="I11" s="14">
        <v>1</v>
      </c>
      <c r="J11" s="14">
        <v>1</v>
      </c>
    </row>
    <row r="12" spans="1:10" x14ac:dyDescent="0.25">
      <c r="A12" s="3" t="s">
        <v>47</v>
      </c>
      <c r="B12" s="14">
        <v>0</v>
      </c>
      <c r="C12" s="14">
        <v>0</v>
      </c>
      <c r="D12" s="14">
        <v>0</v>
      </c>
      <c r="E12" s="14">
        <v>0</v>
      </c>
      <c r="F12" s="14">
        <v>3</v>
      </c>
      <c r="G12" s="14">
        <v>0</v>
      </c>
      <c r="H12" s="14">
        <v>0</v>
      </c>
      <c r="I12" s="14">
        <v>3</v>
      </c>
      <c r="J12" s="14">
        <v>3</v>
      </c>
    </row>
    <row r="13" spans="1:10" x14ac:dyDescent="0.25">
      <c r="A13" s="3" t="s">
        <v>48</v>
      </c>
      <c r="B13" s="14">
        <v>1</v>
      </c>
      <c r="C13" s="14">
        <v>1</v>
      </c>
      <c r="D13" s="14">
        <v>1</v>
      </c>
      <c r="E13" s="14">
        <v>1</v>
      </c>
      <c r="F13" s="14">
        <v>1</v>
      </c>
      <c r="G13" s="14">
        <v>1</v>
      </c>
      <c r="H13" s="14">
        <v>1</v>
      </c>
      <c r="I13" s="14">
        <v>1</v>
      </c>
      <c r="J13" s="14">
        <v>1</v>
      </c>
    </row>
    <row r="14" spans="1:10" x14ac:dyDescent="0.25">
      <c r="A14" s="3" t="s">
        <v>49</v>
      </c>
      <c r="B14" s="14">
        <v>3</v>
      </c>
      <c r="C14" s="14">
        <v>3</v>
      </c>
      <c r="D14" s="14">
        <v>3</v>
      </c>
      <c r="E14" s="14">
        <v>3</v>
      </c>
      <c r="F14" s="14">
        <v>3</v>
      </c>
      <c r="G14" s="14">
        <v>0</v>
      </c>
      <c r="H14" s="14">
        <v>0</v>
      </c>
      <c r="I14" s="14">
        <v>3</v>
      </c>
      <c r="J14" s="14">
        <v>3</v>
      </c>
    </row>
    <row r="15" spans="1:10" x14ac:dyDescent="0.25">
      <c r="A15" s="3" t="s">
        <v>50</v>
      </c>
      <c r="B15" s="14">
        <v>1</v>
      </c>
      <c r="C15" s="14">
        <v>1</v>
      </c>
      <c r="D15" s="14">
        <v>1</v>
      </c>
      <c r="E15" s="14">
        <v>1</v>
      </c>
      <c r="F15" s="14">
        <v>1</v>
      </c>
      <c r="G15" s="14">
        <v>1</v>
      </c>
      <c r="H15" s="14">
        <v>1</v>
      </c>
      <c r="I15" s="14">
        <v>1</v>
      </c>
      <c r="J15" s="14">
        <v>1</v>
      </c>
    </row>
    <row r="17" spans="1:10" ht="30" x14ac:dyDescent="0.25">
      <c r="A17" s="2" t="s">
        <v>10</v>
      </c>
      <c r="B17" s="2" t="str">
        <f>B1</f>
        <v>Immeuble / terrain</v>
      </c>
      <c r="C17" s="2" t="str">
        <f t="shared" ref="C17:J17" si="0">C1</f>
        <v>Fonds de commerce</v>
      </c>
      <c r="D17" s="2" t="str">
        <f t="shared" si="0"/>
        <v>Parts sociales / actions</v>
      </c>
      <c r="E17" s="2" t="str">
        <f t="shared" si="0"/>
        <v>Incorporels (clintèle, droit au bail)</v>
      </c>
      <c r="F17" s="2" t="str">
        <f t="shared" si="0"/>
        <v>Travaux / construction</v>
      </c>
      <c r="G17" s="2" t="str">
        <f t="shared" si="0"/>
        <v>Matériel</v>
      </c>
      <c r="H17" s="2" t="str">
        <f t="shared" si="0"/>
        <v>Véhicule</v>
      </c>
      <c r="I17" s="2" t="str">
        <f t="shared" si="0"/>
        <v>BFR</v>
      </c>
      <c r="J17" s="2" t="str">
        <f t="shared" si="0"/>
        <v>Rachat créances</v>
      </c>
    </row>
    <row r="18" spans="1:10" x14ac:dyDescent="0.25">
      <c r="A18" s="3" t="str">
        <f>A2</f>
        <v>□ Promesse de vente / protocole</v>
      </c>
      <c r="B18" s="4">
        <f>B2</f>
        <v>1</v>
      </c>
      <c r="C18" s="4">
        <f t="shared" ref="C18:J18" si="1">C2</f>
        <v>1</v>
      </c>
      <c r="D18" s="4">
        <f t="shared" si="1"/>
        <v>1</v>
      </c>
      <c r="E18" s="4">
        <f t="shared" si="1"/>
        <v>1</v>
      </c>
      <c r="F18" s="4">
        <f t="shared" si="1"/>
        <v>0</v>
      </c>
      <c r="G18" s="4">
        <f t="shared" si="1"/>
        <v>0</v>
      </c>
      <c r="H18" s="4">
        <f t="shared" si="1"/>
        <v>0</v>
      </c>
      <c r="I18" s="4">
        <f t="shared" si="1"/>
        <v>0</v>
      </c>
      <c r="J18" s="4">
        <f t="shared" si="1"/>
        <v>0</v>
      </c>
    </row>
    <row r="19" spans="1:10" x14ac:dyDescent="0.25">
      <c r="A19" s="3" t="str">
        <f t="shared" ref="A19:B31" si="2">A3</f>
        <v>□ Photos + plan situation</v>
      </c>
      <c r="B19" s="4">
        <f t="shared" si="2"/>
        <v>1</v>
      </c>
      <c r="C19" s="4">
        <f t="shared" ref="C19:J19" si="3">C3</f>
        <v>1</v>
      </c>
      <c r="D19" s="4">
        <f t="shared" si="3"/>
        <v>0</v>
      </c>
      <c r="E19" s="4">
        <f t="shared" si="3"/>
        <v>0</v>
      </c>
      <c r="F19" s="4">
        <f t="shared" si="3"/>
        <v>0</v>
      </c>
      <c r="G19" s="4">
        <f t="shared" si="3"/>
        <v>0</v>
      </c>
      <c r="H19" s="4">
        <f t="shared" si="3"/>
        <v>0</v>
      </c>
      <c r="I19" s="4">
        <f t="shared" si="3"/>
        <v>0</v>
      </c>
      <c r="J19" s="4">
        <f t="shared" si="3"/>
        <v>0</v>
      </c>
    </row>
    <row r="20" spans="1:10" x14ac:dyDescent="0.25">
      <c r="A20" s="3" t="str">
        <f t="shared" si="2"/>
        <v>□ Devis acceptés</v>
      </c>
      <c r="B20" s="4">
        <f t="shared" si="2"/>
        <v>0</v>
      </c>
      <c r="C20" s="4">
        <f t="shared" ref="C20:J20" si="4">C4</f>
        <v>0</v>
      </c>
      <c r="D20" s="4">
        <f t="shared" si="4"/>
        <v>0</v>
      </c>
      <c r="E20" s="4">
        <f t="shared" si="4"/>
        <v>0</v>
      </c>
      <c r="F20" s="4">
        <f t="shared" si="4"/>
        <v>2</v>
      </c>
      <c r="G20" s="4">
        <f t="shared" si="4"/>
        <v>0</v>
      </c>
      <c r="H20" s="4">
        <f t="shared" si="4"/>
        <v>0</v>
      </c>
      <c r="I20" s="4">
        <f t="shared" si="4"/>
        <v>0</v>
      </c>
      <c r="J20" s="4">
        <f t="shared" si="4"/>
        <v>0</v>
      </c>
    </row>
    <row r="21" spans="1:10" x14ac:dyDescent="0.25">
      <c r="A21" s="3" t="str">
        <f t="shared" si="2"/>
        <v>□ Factures proforma</v>
      </c>
      <c r="B21" s="4">
        <f t="shared" si="2"/>
        <v>0</v>
      </c>
      <c r="C21" s="4">
        <f t="shared" ref="C21:J21" si="5">C5</f>
        <v>0</v>
      </c>
      <c r="D21" s="4">
        <f t="shared" si="5"/>
        <v>0</v>
      </c>
      <c r="E21" s="4">
        <f t="shared" si="5"/>
        <v>0</v>
      </c>
      <c r="F21" s="4">
        <f t="shared" si="5"/>
        <v>0</v>
      </c>
      <c r="G21" s="4">
        <f t="shared" si="5"/>
        <v>2</v>
      </c>
      <c r="H21" s="4">
        <f t="shared" si="5"/>
        <v>2</v>
      </c>
      <c r="I21" s="4">
        <f t="shared" si="5"/>
        <v>0</v>
      </c>
      <c r="J21" s="4">
        <f t="shared" si="5"/>
        <v>0</v>
      </c>
    </row>
    <row r="22" spans="1:10" x14ac:dyDescent="0.25">
      <c r="A22" s="3" t="str">
        <f t="shared" si="2"/>
        <v>□ Permis de construire</v>
      </c>
      <c r="B22" s="4">
        <f t="shared" si="2"/>
        <v>0</v>
      </c>
      <c r="C22" s="4">
        <f t="shared" ref="C22:J22" si="6">C6</f>
        <v>0</v>
      </c>
      <c r="D22" s="4">
        <f t="shared" si="6"/>
        <v>0</v>
      </c>
      <c r="E22" s="4">
        <f t="shared" si="6"/>
        <v>0</v>
      </c>
      <c r="F22" s="4">
        <f t="shared" si="6"/>
        <v>2</v>
      </c>
      <c r="G22" s="4">
        <f t="shared" si="6"/>
        <v>0</v>
      </c>
      <c r="H22" s="4">
        <f t="shared" si="6"/>
        <v>0</v>
      </c>
      <c r="I22" s="4">
        <f t="shared" si="6"/>
        <v>0</v>
      </c>
      <c r="J22" s="4">
        <f t="shared" si="6"/>
        <v>0</v>
      </c>
    </row>
    <row r="23" spans="1:10" x14ac:dyDescent="0.25">
      <c r="A23" s="3" t="str">
        <f t="shared" si="2"/>
        <v>□ Autorisation administrative et bailleur</v>
      </c>
      <c r="B23" s="4">
        <f t="shared" si="2"/>
        <v>0</v>
      </c>
      <c r="C23" s="4">
        <f t="shared" ref="C23:J23" si="7">C7</f>
        <v>0</v>
      </c>
      <c r="D23" s="4">
        <f t="shared" si="7"/>
        <v>0</v>
      </c>
      <c r="E23" s="4">
        <f t="shared" si="7"/>
        <v>0</v>
      </c>
      <c r="F23" s="4">
        <f t="shared" si="7"/>
        <v>3</v>
      </c>
      <c r="G23" s="4">
        <f t="shared" si="7"/>
        <v>0</v>
      </c>
      <c r="H23" s="4">
        <f t="shared" si="7"/>
        <v>0</v>
      </c>
      <c r="I23" s="4">
        <f t="shared" si="7"/>
        <v>0</v>
      </c>
      <c r="J23" s="4">
        <f t="shared" si="7"/>
        <v>0</v>
      </c>
    </row>
    <row r="24" spans="1:10" x14ac:dyDescent="0.25">
      <c r="A24" s="3" t="str">
        <f t="shared" si="2"/>
        <v>□ Bail (ou projet)</v>
      </c>
      <c r="B24" s="4">
        <f t="shared" si="2"/>
        <v>0</v>
      </c>
      <c r="C24" s="4">
        <f>C8</f>
        <v>1</v>
      </c>
      <c r="D24" s="4">
        <f>D8*hsci</f>
        <v>1</v>
      </c>
      <c r="E24" s="4">
        <f>E8</f>
        <v>1</v>
      </c>
      <c r="F24" s="4">
        <f>F8</f>
        <v>1</v>
      </c>
      <c r="G24" s="4">
        <f>G8*nts</f>
        <v>0</v>
      </c>
      <c r="H24" s="4">
        <f>H8</f>
        <v>0</v>
      </c>
      <c r="I24" s="4">
        <f>I8*nts</f>
        <v>0</v>
      </c>
      <c r="J24" s="4">
        <f>J8*nts</f>
        <v>0</v>
      </c>
    </row>
    <row r="25" spans="1:10" x14ac:dyDescent="0.25">
      <c r="A25" s="3" t="str">
        <f t="shared" si="2"/>
        <v>□ Titre propriété</v>
      </c>
      <c r="B25" s="4">
        <f t="shared" si="2"/>
        <v>0</v>
      </c>
      <c r="C25" s="4">
        <f t="shared" ref="C25:H25" si="8">C9</f>
        <v>0</v>
      </c>
      <c r="D25" s="4">
        <f t="shared" si="8"/>
        <v>0</v>
      </c>
      <c r="E25" s="4">
        <f t="shared" si="8"/>
        <v>0</v>
      </c>
      <c r="F25" s="4">
        <f t="shared" si="8"/>
        <v>3</v>
      </c>
      <c r="G25" s="4">
        <f t="shared" si="8"/>
        <v>0</v>
      </c>
      <c r="H25" s="4">
        <f t="shared" si="8"/>
        <v>0</v>
      </c>
      <c r="I25" s="4">
        <f>I9*hc</f>
        <v>0</v>
      </c>
      <c r="J25" s="4">
        <f>J9*hc</f>
        <v>0</v>
      </c>
    </row>
    <row r="26" spans="1:10" x14ac:dyDescent="0.25">
      <c r="A26" s="3" t="str">
        <f t="shared" si="2"/>
        <v>□ TA + contrats de prêt + décompte ou attestation</v>
      </c>
      <c r="B26" s="4">
        <f t="shared" si="2"/>
        <v>0</v>
      </c>
      <c r="C26" s="4">
        <f t="shared" ref="C26:J26" si="9">C10</f>
        <v>0</v>
      </c>
      <c r="D26" s="4">
        <f t="shared" si="9"/>
        <v>0</v>
      </c>
      <c r="E26" s="4">
        <f t="shared" si="9"/>
        <v>0</v>
      </c>
      <c r="F26" s="4">
        <f t="shared" si="9"/>
        <v>0</v>
      </c>
      <c r="G26" s="4">
        <f t="shared" si="9"/>
        <v>0</v>
      </c>
      <c r="H26" s="4">
        <f t="shared" si="9"/>
        <v>0</v>
      </c>
      <c r="I26" s="4">
        <f t="shared" si="9"/>
        <v>0</v>
      </c>
      <c r="J26" s="4">
        <f t="shared" si="9"/>
        <v>1</v>
      </c>
    </row>
    <row r="27" spans="1:10" x14ac:dyDescent="0.25">
      <c r="A27" s="3" t="str">
        <f t="shared" si="2"/>
        <v>□ Interrogation Infogreffe Nantissement</v>
      </c>
      <c r="B27" s="4">
        <f t="shared" si="2"/>
        <v>0</v>
      </c>
      <c r="C27" s="4">
        <f t="shared" ref="C27:H27" si="10">C11</f>
        <v>0</v>
      </c>
      <c r="D27" s="4">
        <f>D11*hsci*nts</f>
        <v>0</v>
      </c>
      <c r="E27" s="4">
        <f t="shared" si="10"/>
        <v>0</v>
      </c>
      <c r="F27" s="4">
        <f>F11*nts</f>
        <v>0</v>
      </c>
      <c r="G27" s="4">
        <f>G11*nts</f>
        <v>0</v>
      </c>
      <c r="H27" s="4">
        <f t="shared" si="10"/>
        <v>0</v>
      </c>
      <c r="I27" s="4">
        <f>I11*nts</f>
        <v>0</v>
      </c>
      <c r="J27" s="4">
        <f>J11*nts</f>
        <v>0</v>
      </c>
    </row>
    <row r="28" spans="1:10" x14ac:dyDescent="0.25">
      <c r="A28" s="3" t="str">
        <f t="shared" si="2"/>
        <v>□ Police incendie</v>
      </c>
      <c r="B28" s="4">
        <f t="shared" si="2"/>
        <v>0</v>
      </c>
      <c r="C28" s="4">
        <f t="shared" ref="C28:H28" si="11">C12</f>
        <v>0</v>
      </c>
      <c r="D28" s="4">
        <f t="shared" si="11"/>
        <v>0</v>
      </c>
      <c r="E28" s="4">
        <f t="shared" si="11"/>
        <v>0</v>
      </c>
      <c r="F28" s="4">
        <f>F12*OR(nts,hc)</f>
        <v>0</v>
      </c>
      <c r="G28" s="4">
        <f t="shared" si="11"/>
        <v>0</v>
      </c>
      <c r="H28" s="4">
        <f t="shared" si="11"/>
        <v>0</v>
      </c>
      <c r="I28" s="4">
        <f>I12*OR(nts,hc)</f>
        <v>0</v>
      </c>
      <c r="J28" s="4">
        <f>J12*OR(nts,hc,qs)</f>
        <v>0</v>
      </c>
    </row>
    <row r="29" spans="1:10" x14ac:dyDescent="0.25">
      <c r="A29" s="3" t="str">
        <f t="shared" si="2"/>
        <v>□ Plan de financement + contrôle apport personnel</v>
      </c>
      <c r="B29" s="4">
        <f t="shared" si="2"/>
        <v>1</v>
      </c>
      <c r="C29" s="4">
        <f t="shared" ref="C29:J29" si="12">C13</f>
        <v>1</v>
      </c>
      <c r="D29" s="4">
        <f t="shared" si="12"/>
        <v>1</v>
      </c>
      <c r="E29" s="4">
        <f t="shared" si="12"/>
        <v>1</v>
      </c>
      <c r="F29" s="4">
        <f t="shared" si="12"/>
        <v>1</v>
      </c>
      <c r="G29" s="4">
        <f t="shared" si="12"/>
        <v>1</v>
      </c>
      <c r="H29" s="4">
        <f t="shared" si="12"/>
        <v>1</v>
      </c>
      <c r="I29" s="4">
        <f t="shared" si="12"/>
        <v>1</v>
      </c>
      <c r="J29" s="4">
        <f t="shared" si="12"/>
        <v>1</v>
      </c>
    </row>
    <row r="30" spans="1:10" x14ac:dyDescent="0.25">
      <c r="A30" s="3" t="str">
        <f t="shared" si="2"/>
        <v>□ Coordonnées rédacteur (avocat ou notaire)</v>
      </c>
      <c r="B30" s="4">
        <f t="shared" si="2"/>
        <v>3</v>
      </c>
      <c r="C30" s="4">
        <f t="shared" ref="C30:H30" si="13">C14</f>
        <v>3</v>
      </c>
      <c r="D30" s="4">
        <f t="shared" si="13"/>
        <v>3</v>
      </c>
      <c r="E30" s="4">
        <f t="shared" si="13"/>
        <v>3</v>
      </c>
      <c r="F30" s="4">
        <f>F14*hc</f>
        <v>0</v>
      </c>
      <c r="G30" s="4">
        <f t="shared" si="13"/>
        <v>0</v>
      </c>
      <c r="H30" s="4">
        <f t="shared" si="13"/>
        <v>0</v>
      </c>
      <c r="I30" s="4">
        <f>I14*hc</f>
        <v>0</v>
      </c>
      <c r="J30" s="4">
        <f>J14*OR(hc,qs)</f>
        <v>0</v>
      </c>
    </row>
    <row r="31" spans="1:10" x14ac:dyDescent="0.25">
      <c r="A31" s="3" t="str">
        <f t="shared" si="2"/>
        <v>□ Prévisionnel</v>
      </c>
      <c r="B31" s="4">
        <f t="shared" si="2"/>
        <v>1</v>
      </c>
      <c r="C31" s="4">
        <f t="shared" ref="C31:J31" si="14">C15</f>
        <v>1</v>
      </c>
      <c r="D31" s="4">
        <f t="shared" si="14"/>
        <v>1</v>
      </c>
      <c r="E31" s="4">
        <f t="shared" si="14"/>
        <v>1</v>
      </c>
      <c r="F31" s="4">
        <f t="shared" si="14"/>
        <v>1</v>
      </c>
      <c r="G31" s="4">
        <f t="shared" si="14"/>
        <v>1</v>
      </c>
      <c r="H31" s="4">
        <f t="shared" si="14"/>
        <v>1</v>
      </c>
      <c r="I31" s="4">
        <f t="shared" si="14"/>
        <v>1</v>
      </c>
      <c r="J31" s="4">
        <f t="shared" si="14"/>
        <v>1</v>
      </c>
    </row>
    <row r="33" spans="1:13" ht="30" x14ac:dyDescent="0.25">
      <c r="A33" s="2" t="s">
        <v>11</v>
      </c>
      <c r="B33" s="2" t="str">
        <f>B1</f>
        <v>Immeuble / terrain</v>
      </c>
      <c r="C33" s="2" t="str">
        <f t="shared" ref="C33:J33" si="15">C1</f>
        <v>Fonds de commerce</v>
      </c>
      <c r="D33" s="2" t="str">
        <f t="shared" si="15"/>
        <v>Parts sociales / actions</v>
      </c>
      <c r="E33" s="2" t="str">
        <f t="shared" si="15"/>
        <v>Incorporels (clintèle, droit au bail)</v>
      </c>
      <c r="F33" s="2" t="str">
        <f t="shared" si="15"/>
        <v>Travaux / construction</v>
      </c>
      <c r="G33" s="2" t="str">
        <f t="shared" si="15"/>
        <v>Matériel</v>
      </c>
      <c r="H33" s="2" t="str">
        <f t="shared" si="15"/>
        <v>Véhicule</v>
      </c>
      <c r="I33" s="2" t="str">
        <f t="shared" si="15"/>
        <v>BFR</v>
      </c>
      <c r="J33" s="2" t="str">
        <f t="shared" si="15"/>
        <v>Rachat créances</v>
      </c>
      <c r="K33" s="4" t="s">
        <v>30</v>
      </c>
      <c r="L33" s="4" t="s">
        <v>31</v>
      </c>
      <c r="M33" s="4" t="s">
        <v>32</v>
      </c>
    </row>
    <row r="34" spans="1:13" x14ac:dyDescent="0.25">
      <c r="A34" s="3" t="str">
        <f>A2</f>
        <v>□ Promesse de vente / protocole</v>
      </c>
      <c r="B34" s="4">
        <f t="shared" ref="B34:B47" si="16">B18*it</f>
        <v>0</v>
      </c>
      <c r="C34" s="4">
        <f t="shared" ref="C34:C47" si="17">C18*fdc</f>
        <v>0</v>
      </c>
      <c r="D34" s="4">
        <f t="shared" ref="D34:D47" si="18">D18*psa</f>
        <v>0</v>
      </c>
      <c r="E34" s="4">
        <f t="shared" ref="E34:E47" si="19">E18*icdab</f>
        <v>0</v>
      </c>
      <c r="F34" s="4">
        <f t="shared" ref="F34:F47" si="20">F18*tc</f>
        <v>0</v>
      </c>
      <c r="G34" s="4">
        <f t="shared" ref="G34:G47" si="21">G18*mat</f>
        <v>0</v>
      </c>
      <c r="H34" s="4">
        <f t="shared" ref="H34:H47" si="22">H18*v</f>
        <v>0</v>
      </c>
      <c r="I34" s="4">
        <f t="shared" ref="I34:I47" si="23">I18*bfr</f>
        <v>0</v>
      </c>
      <c r="J34" s="4">
        <f t="shared" ref="J34:J47" si="24">J18*rdc</f>
        <v>0</v>
      </c>
      <c r="K34" s="4">
        <f>IF(COUNTIF(B34:J34,1)&gt;0,1,0)</f>
        <v>0</v>
      </c>
      <c r="L34" s="4">
        <f>IF(AND(COUNTIF(B34:J34,1)=0,COUNTIF(B34:J34,2)&gt;0),1,0)</f>
        <v>0</v>
      </c>
      <c r="M34" s="4">
        <f>IF(AND(COUNTIF(B34:J34,1)+COUNTIF(B34:J34,2)=0,COUNTIF(B34:J34,3)&gt;0),1,0)</f>
        <v>0</v>
      </c>
    </row>
    <row r="35" spans="1:13" x14ac:dyDescent="0.25">
      <c r="A35" s="3" t="str">
        <f t="shared" ref="A35:A47" si="25">A3</f>
        <v>□ Photos + plan situation</v>
      </c>
      <c r="B35" s="4">
        <f t="shared" si="16"/>
        <v>0</v>
      </c>
      <c r="C35" s="4">
        <f t="shared" si="17"/>
        <v>0</v>
      </c>
      <c r="D35" s="4">
        <f t="shared" si="18"/>
        <v>0</v>
      </c>
      <c r="E35" s="4">
        <f t="shared" si="19"/>
        <v>0</v>
      </c>
      <c r="F35" s="4">
        <f t="shared" si="20"/>
        <v>0</v>
      </c>
      <c r="G35" s="4">
        <f t="shared" si="21"/>
        <v>0</v>
      </c>
      <c r="H35" s="4">
        <f t="shared" si="22"/>
        <v>0</v>
      </c>
      <c r="I35" s="4">
        <f t="shared" si="23"/>
        <v>0</v>
      </c>
      <c r="J35" s="4">
        <f t="shared" si="24"/>
        <v>0</v>
      </c>
      <c r="K35" s="4">
        <f>IF(COUNTIF(B35:J35,1)&gt;0,K34+1,K34)</f>
        <v>0</v>
      </c>
      <c r="L35" s="4">
        <f>IF(AND(COUNTIF(B35:J35,1)=0,COUNTIF(B35:J35,2)&gt;0),L34+1,L34)</f>
        <v>0</v>
      </c>
      <c r="M35" s="4">
        <f>IF(AND(COUNTIF(B35:J35,1)+COUNTIF(B35:J35,2)=0,COUNTIF(B35:J35,3)&gt;0),M34+1,M34)</f>
        <v>0</v>
      </c>
    </row>
    <row r="36" spans="1:13" x14ac:dyDescent="0.25">
      <c r="A36" s="3" t="str">
        <f t="shared" si="25"/>
        <v>□ Devis acceptés</v>
      </c>
      <c r="B36" s="4">
        <f t="shared" si="16"/>
        <v>0</v>
      </c>
      <c r="C36" s="4">
        <f t="shared" si="17"/>
        <v>0</v>
      </c>
      <c r="D36" s="4">
        <f t="shared" si="18"/>
        <v>0</v>
      </c>
      <c r="E36" s="4">
        <f t="shared" si="19"/>
        <v>0</v>
      </c>
      <c r="F36" s="4">
        <f t="shared" si="20"/>
        <v>0</v>
      </c>
      <c r="G36" s="4">
        <f t="shared" si="21"/>
        <v>0</v>
      </c>
      <c r="H36" s="4">
        <f t="shared" si="22"/>
        <v>0</v>
      </c>
      <c r="I36" s="4">
        <f t="shared" si="23"/>
        <v>0</v>
      </c>
      <c r="J36" s="4">
        <f t="shared" si="24"/>
        <v>0</v>
      </c>
      <c r="K36" s="4">
        <f t="shared" ref="K36:K47" si="26">IF(COUNTIF(B36:J36,1)&gt;0,K35+1,K35)</f>
        <v>0</v>
      </c>
      <c r="L36" s="4">
        <f t="shared" ref="L36:L47" si="27">IF(AND(COUNTIF(B36:J36,1)=0,COUNTIF(B36:J36,2)&gt;0),L35+1,L35)</f>
        <v>0</v>
      </c>
      <c r="M36" s="4">
        <f t="shared" ref="M36:M47" si="28">IF(AND(COUNTIF(B36:J36,1)+COUNTIF(B36:J36,2)=0,COUNTIF(B36:J36,3)&gt;0),M35+1,M35)</f>
        <v>0</v>
      </c>
    </row>
    <row r="37" spans="1:13" x14ac:dyDescent="0.25">
      <c r="A37" s="3" t="str">
        <f t="shared" si="25"/>
        <v>□ Factures proforma</v>
      </c>
      <c r="B37" s="4">
        <f t="shared" si="16"/>
        <v>0</v>
      </c>
      <c r="C37" s="4">
        <f t="shared" si="17"/>
        <v>0</v>
      </c>
      <c r="D37" s="4">
        <f t="shared" si="18"/>
        <v>0</v>
      </c>
      <c r="E37" s="4">
        <f t="shared" si="19"/>
        <v>0</v>
      </c>
      <c r="F37" s="4">
        <f t="shared" si="20"/>
        <v>0</v>
      </c>
      <c r="G37" s="4">
        <f t="shared" si="21"/>
        <v>0</v>
      </c>
      <c r="H37" s="4">
        <f t="shared" si="22"/>
        <v>0</v>
      </c>
      <c r="I37" s="4">
        <f t="shared" si="23"/>
        <v>0</v>
      </c>
      <c r="J37" s="4">
        <f t="shared" si="24"/>
        <v>0</v>
      </c>
      <c r="K37" s="4">
        <f t="shared" si="26"/>
        <v>0</v>
      </c>
      <c r="L37" s="4">
        <f t="shared" si="27"/>
        <v>0</v>
      </c>
      <c r="M37" s="4">
        <f t="shared" si="28"/>
        <v>0</v>
      </c>
    </row>
    <row r="38" spans="1:13" x14ac:dyDescent="0.25">
      <c r="A38" s="3" t="str">
        <f t="shared" si="25"/>
        <v>□ Permis de construire</v>
      </c>
      <c r="B38" s="4">
        <f t="shared" si="16"/>
        <v>0</v>
      </c>
      <c r="C38" s="4">
        <f t="shared" si="17"/>
        <v>0</v>
      </c>
      <c r="D38" s="4">
        <f t="shared" si="18"/>
        <v>0</v>
      </c>
      <c r="E38" s="4">
        <f t="shared" si="19"/>
        <v>0</v>
      </c>
      <c r="F38" s="4">
        <f t="shared" si="20"/>
        <v>0</v>
      </c>
      <c r="G38" s="4">
        <f t="shared" si="21"/>
        <v>0</v>
      </c>
      <c r="H38" s="4">
        <f t="shared" si="22"/>
        <v>0</v>
      </c>
      <c r="I38" s="4">
        <f t="shared" si="23"/>
        <v>0</v>
      </c>
      <c r="J38" s="4">
        <f t="shared" si="24"/>
        <v>0</v>
      </c>
      <c r="K38" s="4">
        <f t="shared" si="26"/>
        <v>0</v>
      </c>
      <c r="L38" s="4">
        <f t="shared" si="27"/>
        <v>0</v>
      </c>
      <c r="M38" s="4">
        <f t="shared" si="28"/>
        <v>0</v>
      </c>
    </row>
    <row r="39" spans="1:13" x14ac:dyDescent="0.25">
      <c r="A39" s="3" t="str">
        <f t="shared" si="25"/>
        <v>□ Autorisation administrative et bailleur</v>
      </c>
      <c r="B39" s="4">
        <f t="shared" si="16"/>
        <v>0</v>
      </c>
      <c r="C39" s="4">
        <f t="shared" si="17"/>
        <v>0</v>
      </c>
      <c r="D39" s="4">
        <f t="shared" si="18"/>
        <v>0</v>
      </c>
      <c r="E39" s="4">
        <f t="shared" si="19"/>
        <v>0</v>
      </c>
      <c r="F39" s="4">
        <f t="shared" si="20"/>
        <v>0</v>
      </c>
      <c r="G39" s="4">
        <f t="shared" si="21"/>
        <v>0</v>
      </c>
      <c r="H39" s="4">
        <f t="shared" si="22"/>
        <v>0</v>
      </c>
      <c r="I39" s="4">
        <f t="shared" si="23"/>
        <v>0</v>
      </c>
      <c r="J39" s="4">
        <f t="shared" si="24"/>
        <v>0</v>
      </c>
      <c r="K39" s="4">
        <f t="shared" si="26"/>
        <v>0</v>
      </c>
      <c r="L39" s="4">
        <f t="shared" si="27"/>
        <v>0</v>
      </c>
      <c r="M39" s="4">
        <f t="shared" si="28"/>
        <v>0</v>
      </c>
    </row>
    <row r="40" spans="1:13" x14ac:dyDescent="0.25">
      <c r="A40" s="3" t="str">
        <f t="shared" si="25"/>
        <v>□ Bail (ou projet)</v>
      </c>
      <c r="B40" s="4">
        <f t="shared" si="16"/>
        <v>0</v>
      </c>
      <c r="C40" s="4">
        <f t="shared" si="17"/>
        <v>0</v>
      </c>
      <c r="D40" s="4">
        <f t="shared" si="18"/>
        <v>0</v>
      </c>
      <c r="E40" s="4">
        <f t="shared" si="19"/>
        <v>0</v>
      </c>
      <c r="F40" s="4">
        <f t="shared" si="20"/>
        <v>0</v>
      </c>
      <c r="G40" s="4">
        <f t="shared" si="21"/>
        <v>0</v>
      </c>
      <c r="H40" s="4">
        <f t="shared" si="22"/>
        <v>0</v>
      </c>
      <c r="I40" s="4">
        <f t="shared" si="23"/>
        <v>0</v>
      </c>
      <c r="J40" s="4">
        <f t="shared" si="24"/>
        <v>0</v>
      </c>
      <c r="K40" s="4">
        <f t="shared" si="26"/>
        <v>0</v>
      </c>
      <c r="L40" s="4">
        <f t="shared" si="27"/>
        <v>0</v>
      </c>
      <c r="M40" s="4">
        <f t="shared" si="28"/>
        <v>0</v>
      </c>
    </row>
    <row r="41" spans="1:13" x14ac:dyDescent="0.25">
      <c r="A41" s="3" t="str">
        <f t="shared" si="25"/>
        <v>□ Titre propriété</v>
      </c>
      <c r="B41" s="4">
        <f t="shared" si="16"/>
        <v>0</v>
      </c>
      <c r="C41" s="4">
        <f t="shared" si="17"/>
        <v>0</v>
      </c>
      <c r="D41" s="4">
        <f t="shared" si="18"/>
        <v>0</v>
      </c>
      <c r="E41" s="4">
        <f t="shared" si="19"/>
        <v>0</v>
      </c>
      <c r="F41" s="4">
        <f t="shared" si="20"/>
        <v>0</v>
      </c>
      <c r="G41" s="4">
        <f t="shared" si="21"/>
        <v>0</v>
      </c>
      <c r="H41" s="4">
        <f t="shared" si="22"/>
        <v>0</v>
      </c>
      <c r="I41" s="4">
        <f t="shared" si="23"/>
        <v>0</v>
      </c>
      <c r="J41" s="4">
        <f t="shared" si="24"/>
        <v>0</v>
      </c>
      <c r="K41" s="4">
        <f t="shared" si="26"/>
        <v>0</v>
      </c>
      <c r="L41" s="4">
        <f t="shared" si="27"/>
        <v>0</v>
      </c>
      <c r="M41" s="4">
        <f t="shared" si="28"/>
        <v>0</v>
      </c>
    </row>
    <row r="42" spans="1:13" x14ac:dyDescent="0.25">
      <c r="A42" s="3" t="str">
        <f t="shared" si="25"/>
        <v>□ TA + contrats de prêt + décompte ou attestation</v>
      </c>
      <c r="B42" s="4">
        <f t="shared" si="16"/>
        <v>0</v>
      </c>
      <c r="C42" s="4">
        <f t="shared" si="17"/>
        <v>0</v>
      </c>
      <c r="D42" s="4">
        <f t="shared" si="18"/>
        <v>0</v>
      </c>
      <c r="E42" s="4">
        <f t="shared" si="19"/>
        <v>0</v>
      </c>
      <c r="F42" s="4">
        <f t="shared" si="20"/>
        <v>0</v>
      </c>
      <c r="G42" s="4">
        <f t="shared" si="21"/>
        <v>0</v>
      </c>
      <c r="H42" s="4">
        <f t="shared" si="22"/>
        <v>0</v>
      </c>
      <c r="I42" s="4">
        <f t="shared" si="23"/>
        <v>0</v>
      </c>
      <c r="J42" s="4">
        <f t="shared" si="24"/>
        <v>0</v>
      </c>
      <c r="K42" s="4">
        <f t="shared" si="26"/>
        <v>0</v>
      </c>
      <c r="L42" s="4">
        <f t="shared" si="27"/>
        <v>0</v>
      </c>
      <c r="M42" s="4">
        <f t="shared" si="28"/>
        <v>0</v>
      </c>
    </row>
    <row r="43" spans="1:13" x14ac:dyDescent="0.25">
      <c r="A43" s="3" t="str">
        <f t="shared" si="25"/>
        <v>□ Interrogation Infogreffe Nantissement</v>
      </c>
      <c r="B43" s="4">
        <f t="shared" si="16"/>
        <v>0</v>
      </c>
      <c r="C43" s="4">
        <f t="shared" si="17"/>
        <v>0</v>
      </c>
      <c r="D43" s="4">
        <f t="shared" si="18"/>
        <v>0</v>
      </c>
      <c r="E43" s="4">
        <f t="shared" si="19"/>
        <v>0</v>
      </c>
      <c r="F43" s="4">
        <f t="shared" si="20"/>
        <v>0</v>
      </c>
      <c r="G43" s="4">
        <f t="shared" si="21"/>
        <v>0</v>
      </c>
      <c r="H43" s="4">
        <f t="shared" si="22"/>
        <v>0</v>
      </c>
      <c r="I43" s="4">
        <f t="shared" si="23"/>
        <v>0</v>
      </c>
      <c r="J43" s="4">
        <f t="shared" si="24"/>
        <v>0</v>
      </c>
      <c r="K43" s="4">
        <f t="shared" si="26"/>
        <v>0</v>
      </c>
      <c r="L43" s="4">
        <f t="shared" si="27"/>
        <v>0</v>
      </c>
      <c r="M43" s="4">
        <f t="shared" si="28"/>
        <v>0</v>
      </c>
    </row>
    <row r="44" spans="1:13" x14ac:dyDescent="0.25">
      <c r="A44" s="3" t="str">
        <f t="shared" si="25"/>
        <v>□ Police incendie</v>
      </c>
      <c r="B44" s="4">
        <f t="shared" si="16"/>
        <v>0</v>
      </c>
      <c r="C44" s="4">
        <f t="shared" si="17"/>
        <v>0</v>
      </c>
      <c r="D44" s="4">
        <f t="shared" si="18"/>
        <v>0</v>
      </c>
      <c r="E44" s="4">
        <f t="shared" si="19"/>
        <v>0</v>
      </c>
      <c r="F44" s="4">
        <f t="shared" si="20"/>
        <v>0</v>
      </c>
      <c r="G44" s="4">
        <f t="shared" si="21"/>
        <v>0</v>
      </c>
      <c r="H44" s="4">
        <f t="shared" si="22"/>
        <v>0</v>
      </c>
      <c r="I44" s="4">
        <f t="shared" si="23"/>
        <v>0</v>
      </c>
      <c r="J44" s="4">
        <f t="shared" si="24"/>
        <v>0</v>
      </c>
      <c r="K44" s="4">
        <f t="shared" si="26"/>
        <v>0</v>
      </c>
      <c r="L44" s="4">
        <f t="shared" si="27"/>
        <v>0</v>
      </c>
      <c r="M44" s="4">
        <f t="shared" si="28"/>
        <v>0</v>
      </c>
    </row>
    <row r="45" spans="1:13" x14ac:dyDescent="0.25">
      <c r="A45" s="3" t="str">
        <f t="shared" si="25"/>
        <v>□ Plan de financement + contrôle apport personnel</v>
      </c>
      <c r="B45" s="4">
        <f t="shared" si="16"/>
        <v>0</v>
      </c>
      <c r="C45" s="4">
        <f t="shared" si="17"/>
        <v>0</v>
      </c>
      <c r="D45" s="4">
        <f t="shared" si="18"/>
        <v>0</v>
      </c>
      <c r="E45" s="4">
        <f t="shared" si="19"/>
        <v>0</v>
      </c>
      <c r="F45" s="4">
        <f t="shared" si="20"/>
        <v>0</v>
      </c>
      <c r="G45" s="4">
        <f t="shared" si="21"/>
        <v>0</v>
      </c>
      <c r="H45" s="4">
        <f t="shared" si="22"/>
        <v>0</v>
      </c>
      <c r="I45" s="4">
        <f t="shared" si="23"/>
        <v>0</v>
      </c>
      <c r="J45" s="4">
        <f t="shared" si="24"/>
        <v>0</v>
      </c>
      <c r="K45" s="4">
        <f t="shared" si="26"/>
        <v>0</v>
      </c>
      <c r="L45" s="4">
        <f t="shared" si="27"/>
        <v>0</v>
      </c>
      <c r="M45" s="4">
        <f t="shared" si="28"/>
        <v>0</v>
      </c>
    </row>
    <row r="46" spans="1:13" x14ac:dyDescent="0.25">
      <c r="A46" s="3" t="str">
        <f t="shared" si="25"/>
        <v>□ Coordonnées rédacteur (avocat ou notaire)</v>
      </c>
      <c r="B46" s="4">
        <f t="shared" si="16"/>
        <v>0</v>
      </c>
      <c r="C46" s="4">
        <f t="shared" si="17"/>
        <v>0</v>
      </c>
      <c r="D46" s="4">
        <f t="shared" si="18"/>
        <v>0</v>
      </c>
      <c r="E46" s="4">
        <f t="shared" si="19"/>
        <v>0</v>
      </c>
      <c r="F46" s="4">
        <f t="shared" si="20"/>
        <v>0</v>
      </c>
      <c r="G46" s="4">
        <f t="shared" si="21"/>
        <v>0</v>
      </c>
      <c r="H46" s="4">
        <f t="shared" si="22"/>
        <v>0</v>
      </c>
      <c r="I46" s="4">
        <f t="shared" si="23"/>
        <v>0</v>
      </c>
      <c r="J46" s="4">
        <f t="shared" si="24"/>
        <v>0</v>
      </c>
      <c r="K46" s="4">
        <f t="shared" si="26"/>
        <v>0</v>
      </c>
      <c r="L46" s="4">
        <f t="shared" si="27"/>
        <v>0</v>
      </c>
      <c r="M46" s="4">
        <f t="shared" si="28"/>
        <v>0</v>
      </c>
    </row>
    <row r="47" spans="1:13" x14ac:dyDescent="0.25">
      <c r="A47" s="3" t="str">
        <f t="shared" si="25"/>
        <v>□ Prévisionnel</v>
      </c>
      <c r="B47" s="4">
        <f t="shared" si="16"/>
        <v>0</v>
      </c>
      <c r="C47" s="4">
        <f t="shared" si="17"/>
        <v>0</v>
      </c>
      <c r="D47" s="4">
        <f t="shared" si="18"/>
        <v>0</v>
      </c>
      <c r="E47" s="4">
        <f t="shared" si="19"/>
        <v>0</v>
      </c>
      <c r="F47" s="4">
        <f t="shared" si="20"/>
        <v>0</v>
      </c>
      <c r="G47" s="4">
        <f t="shared" si="21"/>
        <v>0</v>
      </c>
      <c r="H47" s="4">
        <f t="shared" si="22"/>
        <v>0</v>
      </c>
      <c r="I47" s="4">
        <f t="shared" si="23"/>
        <v>0</v>
      </c>
      <c r="J47" s="4">
        <f t="shared" si="24"/>
        <v>0</v>
      </c>
      <c r="K47" s="4">
        <f t="shared" si="26"/>
        <v>0</v>
      </c>
      <c r="L47" s="4">
        <f t="shared" si="27"/>
        <v>0</v>
      </c>
      <c r="M47" s="4">
        <f t="shared" si="28"/>
        <v>0</v>
      </c>
    </row>
    <row r="49" spans="4:13" x14ac:dyDescent="0.25">
      <c r="D49" s="13"/>
      <c r="K49" s="13">
        <f>K47</f>
        <v>0</v>
      </c>
      <c r="L49" s="13">
        <f>L47</f>
        <v>0</v>
      </c>
      <c r="M49" s="13">
        <f>M47</f>
        <v>0</v>
      </c>
    </row>
  </sheetData>
  <sheetProtection sheet="1" objects="1" scenarios="1"/>
  <dataValidations count="1">
    <dataValidation type="list" allowBlank="1" showInputMessage="1" showErrorMessage="1" sqref="B2:J15" xr:uid="{00000000-0002-0000-0100-000000000000}">
      <formula1>"0,1,2,3"</formula1>
    </dataValidation>
  </dataValidation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Feuil3"/>
  <dimension ref="A1:F54"/>
  <sheetViews>
    <sheetView showGridLines="0" workbookViewId="0"/>
  </sheetViews>
  <sheetFormatPr baseColWidth="10" defaultRowHeight="15" customHeight="1" x14ac:dyDescent="0.25"/>
  <cols>
    <col min="1" max="1" width="65.5703125" bestFit="1" customWidth="1"/>
    <col min="2" max="2" width="11.42578125" style="7"/>
    <col min="3" max="3" width="13.7109375" style="7" customWidth="1"/>
    <col min="4" max="6" width="11.42578125" style="7"/>
  </cols>
  <sheetData>
    <row r="1" spans="1:6" s="5" customFormat="1" ht="15" customHeight="1" x14ac:dyDescent="0.25">
      <c r="B1" s="8" t="s">
        <v>9</v>
      </c>
      <c r="C1" s="8" t="s">
        <v>11</v>
      </c>
      <c r="D1" s="8" t="s">
        <v>30</v>
      </c>
      <c r="E1" s="8" t="s">
        <v>31</v>
      </c>
      <c r="F1" s="8" t="s">
        <v>32</v>
      </c>
    </row>
    <row r="2" spans="1:6" s="5" customFormat="1" ht="15" customHeight="1" x14ac:dyDescent="0.25">
      <c r="A2" s="9" t="s">
        <v>12</v>
      </c>
      <c r="B2" s="15">
        <v>1</v>
      </c>
      <c r="C2" s="4">
        <f t="shared" ref="C2:C21" si="0">B2*pp</f>
        <v>0</v>
      </c>
      <c r="D2" s="4">
        <f>IF(C2=1,1,0)</f>
        <v>0</v>
      </c>
      <c r="E2" s="4">
        <f>IF(C2=2,1,0)</f>
        <v>0</v>
      </c>
      <c r="F2" s="4">
        <f>IF(C2=3,1,0)</f>
        <v>0</v>
      </c>
    </row>
    <row r="3" spans="1:6" ht="15" customHeight="1" x14ac:dyDescent="0.25">
      <c r="A3" s="9" t="s">
        <v>33</v>
      </c>
      <c r="B3" s="15">
        <v>1</v>
      </c>
      <c r="C3" s="4">
        <f t="shared" si="0"/>
        <v>0</v>
      </c>
      <c r="D3" s="4">
        <f>IF(C3=1,D2+1,D2)</f>
        <v>0</v>
      </c>
      <c r="E3" s="4">
        <f>IF(C3=2,E2+1,E2)</f>
        <v>0</v>
      </c>
      <c r="F3" s="4">
        <f>IF(C3=3,F2+1,F2)</f>
        <v>0</v>
      </c>
    </row>
    <row r="4" spans="1:6" ht="15" customHeight="1" x14ac:dyDescent="0.25">
      <c r="A4" s="9" t="s">
        <v>12</v>
      </c>
      <c r="B4" s="15">
        <v>2</v>
      </c>
      <c r="C4" s="4">
        <f t="shared" si="0"/>
        <v>0</v>
      </c>
      <c r="D4" s="4">
        <f>IF(C4=1,D3+1,D3)</f>
        <v>0</v>
      </c>
      <c r="E4" s="4">
        <f>IF(C4=2,E3+1,E3)</f>
        <v>0</v>
      </c>
      <c r="F4" s="4">
        <f>IF(C4=3,F3+1,F3)</f>
        <v>0</v>
      </c>
    </row>
    <row r="5" spans="1:6" ht="15" customHeight="1" x14ac:dyDescent="0.25">
      <c r="A5" s="9" t="s">
        <v>33</v>
      </c>
      <c r="B5" s="15">
        <v>2</v>
      </c>
      <c r="C5" s="4">
        <f t="shared" si="0"/>
        <v>0</v>
      </c>
      <c r="D5" s="4">
        <f>IF(C5=1,D4+1,D4)</f>
        <v>0</v>
      </c>
      <c r="E5" s="4">
        <f>IF(C5=2,E4+1,E4)</f>
        <v>0</v>
      </c>
      <c r="F5" s="4">
        <f>IF(C5=3,F4+1,F4)</f>
        <v>0</v>
      </c>
    </row>
    <row r="6" spans="1:6" ht="15" customHeight="1" x14ac:dyDescent="0.25">
      <c r="A6" s="9" t="s">
        <v>12</v>
      </c>
      <c r="B6" s="15">
        <v>3</v>
      </c>
      <c r="C6" s="4">
        <f t="shared" si="0"/>
        <v>0</v>
      </c>
      <c r="D6" s="4">
        <f>IF(C6=1,D5+1,D5)</f>
        <v>0</v>
      </c>
      <c r="E6" s="4">
        <f>IF(C6=2,E5+1,E5)</f>
        <v>0</v>
      </c>
      <c r="F6" s="4">
        <f>IF(C6=3,F5+1,F5)</f>
        <v>0</v>
      </c>
    </row>
    <row r="7" spans="1:6" s="6" customFormat="1" ht="15" customHeight="1" x14ac:dyDescent="0.25">
      <c r="A7" s="9" t="s">
        <v>33</v>
      </c>
      <c r="B7" s="15">
        <v>3</v>
      </c>
      <c r="C7" s="4">
        <f t="shared" si="0"/>
        <v>0</v>
      </c>
      <c r="D7" s="4">
        <f>IF(C7=1,D6+1,D6)</f>
        <v>0</v>
      </c>
      <c r="E7" s="4">
        <f>IF(C7=2,E6+1,E6)</f>
        <v>0</v>
      </c>
      <c r="F7" s="4">
        <f>IF(C7=3,F6+1,F6)</f>
        <v>0</v>
      </c>
    </row>
    <row r="8" spans="1:6" ht="15" customHeight="1" x14ac:dyDescent="0.25">
      <c r="A8" s="10" t="s">
        <v>51</v>
      </c>
      <c r="B8" s="14">
        <v>2</v>
      </c>
      <c r="C8" s="4">
        <f t="shared" si="0"/>
        <v>0</v>
      </c>
      <c r="D8" s="4">
        <f t="shared" ref="D8:D52" si="1">IF(C8=1,D7+1,D7)</f>
        <v>0</v>
      </c>
      <c r="E8" s="4">
        <f t="shared" ref="E8:E52" si="2">IF(C8=2,E7+1,E7)</f>
        <v>0</v>
      </c>
      <c r="F8" s="4">
        <f t="shared" ref="F8:F52" si="3">IF(C8=3,F7+1,F7)</f>
        <v>0</v>
      </c>
    </row>
    <row r="9" spans="1:6" ht="15" customHeight="1" x14ac:dyDescent="0.25">
      <c r="A9" s="11" t="s">
        <v>52</v>
      </c>
      <c r="B9" s="14">
        <v>2</v>
      </c>
      <c r="C9" s="4">
        <f t="shared" si="0"/>
        <v>0</v>
      </c>
      <c r="D9" s="4">
        <f t="shared" si="1"/>
        <v>0</v>
      </c>
      <c r="E9" s="4">
        <f t="shared" si="2"/>
        <v>0</v>
      </c>
      <c r="F9" s="4">
        <f t="shared" si="3"/>
        <v>0</v>
      </c>
    </row>
    <row r="10" spans="1:6" ht="15" customHeight="1" x14ac:dyDescent="0.25">
      <c r="A10" s="11" t="s">
        <v>53</v>
      </c>
      <c r="B10" s="14">
        <v>2</v>
      </c>
      <c r="C10" s="4">
        <f t="shared" si="0"/>
        <v>0</v>
      </c>
      <c r="D10" s="4">
        <f t="shared" si="1"/>
        <v>0</v>
      </c>
      <c r="E10" s="4">
        <f t="shared" si="2"/>
        <v>0</v>
      </c>
      <c r="F10" s="4">
        <f t="shared" si="3"/>
        <v>0</v>
      </c>
    </row>
    <row r="11" spans="1:6" ht="15" customHeight="1" x14ac:dyDescent="0.25">
      <c r="A11" s="11" t="s">
        <v>54</v>
      </c>
      <c r="B11" s="14">
        <v>1</v>
      </c>
      <c r="C11" s="4">
        <f t="shared" si="0"/>
        <v>0</v>
      </c>
      <c r="D11" s="4">
        <f t="shared" si="1"/>
        <v>0</v>
      </c>
      <c r="E11" s="4">
        <f t="shared" si="2"/>
        <v>0</v>
      </c>
      <c r="F11" s="4">
        <f t="shared" si="3"/>
        <v>0</v>
      </c>
    </row>
    <row r="12" spans="1:6" ht="15" customHeight="1" x14ac:dyDescent="0.25">
      <c r="A12" s="10" t="s">
        <v>55</v>
      </c>
      <c r="B12" s="14">
        <v>1</v>
      </c>
      <c r="C12" s="4">
        <f t="shared" si="0"/>
        <v>0</v>
      </c>
      <c r="D12" s="4">
        <f t="shared" si="1"/>
        <v>0</v>
      </c>
      <c r="E12" s="4">
        <f t="shared" si="2"/>
        <v>0</v>
      </c>
      <c r="F12" s="4">
        <f t="shared" si="3"/>
        <v>0</v>
      </c>
    </row>
    <row r="13" spans="1:6" ht="15" customHeight="1" x14ac:dyDescent="0.25">
      <c r="A13" s="11" t="s">
        <v>56</v>
      </c>
      <c r="B13" s="14">
        <v>1</v>
      </c>
      <c r="C13" s="4">
        <f t="shared" si="0"/>
        <v>0</v>
      </c>
      <c r="D13" s="4">
        <f t="shared" si="1"/>
        <v>0</v>
      </c>
      <c r="E13" s="4">
        <f t="shared" si="2"/>
        <v>0</v>
      </c>
      <c r="F13" s="4">
        <f t="shared" si="3"/>
        <v>0</v>
      </c>
    </row>
    <row r="14" spans="1:6" ht="15" customHeight="1" x14ac:dyDescent="0.25">
      <c r="A14" s="10" t="s">
        <v>57</v>
      </c>
      <c r="B14" s="14">
        <v>1</v>
      </c>
      <c r="C14" s="4">
        <f t="shared" si="0"/>
        <v>0</v>
      </c>
      <c r="D14" s="4">
        <f t="shared" si="1"/>
        <v>0</v>
      </c>
      <c r="E14" s="4">
        <f t="shared" si="2"/>
        <v>0</v>
      </c>
      <c r="F14" s="4">
        <f t="shared" si="3"/>
        <v>0</v>
      </c>
    </row>
    <row r="15" spans="1:6" ht="15" customHeight="1" x14ac:dyDescent="0.25">
      <c r="A15" s="10" t="s">
        <v>58</v>
      </c>
      <c r="B15" s="14">
        <v>1</v>
      </c>
      <c r="C15" s="4">
        <f t="shared" si="0"/>
        <v>0</v>
      </c>
      <c r="D15" s="4">
        <f t="shared" si="1"/>
        <v>0</v>
      </c>
      <c r="E15" s="4">
        <f t="shared" si="2"/>
        <v>0</v>
      </c>
      <c r="F15" s="4">
        <f t="shared" si="3"/>
        <v>0</v>
      </c>
    </row>
    <row r="16" spans="1:6" ht="15" customHeight="1" x14ac:dyDescent="0.25">
      <c r="A16" s="10" t="s">
        <v>59</v>
      </c>
      <c r="B16" s="14">
        <v>1</v>
      </c>
      <c r="C16" s="4">
        <f t="shared" si="0"/>
        <v>0</v>
      </c>
      <c r="D16" s="4">
        <f t="shared" si="1"/>
        <v>0</v>
      </c>
      <c r="E16" s="4">
        <f t="shared" si="2"/>
        <v>0</v>
      </c>
      <c r="F16" s="4">
        <f t="shared" si="3"/>
        <v>0</v>
      </c>
    </row>
    <row r="17" spans="1:6" ht="15" customHeight="1" x14ac:dyDescent="0.25">
      <c r="A17" s="10" t="s">
        <v>60</v>
      </c>
      <c r="B17" s="14">
        <v>1</v>
      </c>
      <c r="C17" s="4">
        <f t="shared" si="0"/>
        <v>0</v>
      </c>
      <c r="D17" s="4">
        <f t="shared" si="1"/>
        <v>0</v>
      </c>
      <c r="E17" s="4">
        <f t="shared" si="2"/>
        <v>0</v>
      </c>
      <c r="F17" s="4">
        <f t="shared" si="3"/>
        <v>0</v>
      </c>
    </row>
    <row r="18" spans="1:6" ht="15" customHeight="1" x14ac:dyDescent="0.25">
      <c r="A18" s="10" t="s">
        <v>61</v>
      </c>
      <c r="B18" s="14">
        <v>2</v>
      </c>
      <c r="C18" s="4">
        <f t="shared" si="0"/>
        <v>0</v>
      </c>
      <c r="D18" s="4">
        <f t="shared" si="1"/>
        <v>0</v>
      </c>
      <c r="E18" s="4">
        <f t="shared" si="2"/>
        <v>0</v>
      </c>
      <c r="F18" s="4">
        <f t="shared" si="3"/>
        <v>0</v>
      </c>
    </row>
    <row r="19" spans="1:6" ht="15" customHeight="1" x14ac:dyDescent="0.25">
      <c r="A19" s="10" t="s">
        <v>62</v>
      </c>
      <c r="B19" s="14">
        <v>3</v>
      </c>
      <c r="C19" s="4">
        <f t="shared" si="0"/>
        <v>0</v>
      </c>
      <c r="D19" s="4">
        <f t="shared" si="1"/>
        <v>0</v>
      </c>
      <c r="E19" s="4">
        <f t="shared" si="2"/>
        <v>0</v>
      </c>
      <c r="F19" s="4">
        <f t="shared" si="3"/>
        <v>0</v>
      </c>
    </row>
    <row r="20" spans="1:6" ht="15" customHeight="1" x14ac:dyDescent="0.25">
      <c r="A20" s="10" t="s">
        <v>63</v>
      </c>
      <c r="B20" s="14">
        <v>1</v>
      </c>
      <c r="C20" s="4">
        <f t="shared" si="0"/>
        <v>0</v>
      </c>
      <c r="D20" s="4">
        <f t="shared" si="1"/>
        <v>0</v>
      </c>
      <c r="E20" s="4">
        <f t="shared" si="2"/>
        <v>0</v>
      </c>
      <c r="F20" s="4">
        <f t="shared" si="3"/>
        <v>0</v>
      </c>
    </row>
    <row r="21" spans="1:6" ht="15" customHeight="1" x14ac:dyDescent="0.25">
      <c r="A21" s="10" t="s">
        <v>64</v>
      </c>
      <c r="B21" s="14">
        <v>3</v>
      </c>
      <c r="C21" s="4">
        <f t="shared" si="0"/>
        <v>0</v>
      </c>
      <c r="D21" s="4">
        <f t="shared" si="1"/>
        <v>0</v>
      </c>
      <c r="E21" s="4">
        <f t="shared" si="2"/>
        <v>0</v>
      </c>
      <c r="F21" s="4">
        <f t="shared" si="3"/>
        <v>0</v>
      </c>
    </row>
    <row r="22" spans="1:6" ht="15" customHeight="1" x14ac:dyDescent="0.25">
      <c r="A22" s="10" t="s">
        <v>12</v>
      </c>
      <c r="B22" s="15">
        <v>1</v>
      </c>
      <c r="C22" s="4">
        <f t="shared" ref="C22:C38" si="4">B22*soc</f>
        <v>0</v>
      </c>
      <c r="D22" s="4">
        <f t="shared" si="1"/>
        <v>0</v>
      </c>
      <c r="E22" s="4">
        <f t="shared" si="2"/>
        <v>0</v>
      </c>
      <c r="F22" s="4">
        <f t="shared" si="3"/>
        <v>0</v>
      </c>
    </row>
    <row r="23" spans="1:6" ht="15" customHeight="1" x14ac:dyDescent="0.25">
      <c r="A23" s="12" t="s">
        <v>34</v>
      </c>
      <c r="B23" s="15">
        <v>1</v>
      </c>
      <c r="C23" s="4">
        <f t="shared" si="4"/>
        <v>0</v>
      </c>
      <c r="D23" s="4">
        <f t="shared" si="1"/>
        <v>0</v>
      </c>
      <c r="E23" s="4">
        <f t="shared" si="2"/>
        <v>0</v>
      </c>
      <c r="F23" s="4">
        <f t="shared" si="3"/>
        <v>0</v>
      </c>
    </row>
    <row r="24" spans="1:6" ht="15" customHeight="1" x14ac:dyDescent="0.25">
      <c r="A24" s="12" t="s">
        <v>12</v>
      </c>
      <c r="B24" s="15">
        <v>2</v>
      </c>
      <c r="C24" s="4">
        <f t="shared" si="4"/>
        <v>0</v>
      </c>
      <c r="D24" s="4">
        <f t="shared" si="1"/>
        <v>0</v>
      </c>
      <c r="E24" s="4">
        <f t="shared" si="2"/>
        <v>0</v>
      </c>
      <c r="F24" s="4">
        <f t="shared" si="3"/>
        <v>0</v>
      </c>
    </row>
    <row r="25" spans="1:6" ht="15" customHeight="1" x14ac:dyDescent="0.25">
      <c r="A25" s="12" t="s">
        <v>34</v>
      </c>
      <c r="B25" s="15">
        <v>2</v>
      </c>
      <c r="C25" s="4">
        <f t="shared" si="4"/>
        <v>0</v>
      </c>
      <c r="D25" s="4">
        <f t="shared" si="1"/>
        <v>0</v>
      </c>
      <c r="E25" s="4">
        <f t="shared" si="2"/>
        <v>0</v>
      </c>
      <c r="F25" s="4">
        <f t="shared" si="3"/>
        <v>0</v>
      </c>
    </row>
    <row r="26" spans="1:6" ht="15" customHeight="1" x14ac:dyDescent="0.25">
      <c r="A26" s="12" t="s">
        <v>12</v>
      </c>
      <c r="B26" s="15">
        <v>3</v>
      </c>
      <c r="C26" s="4">
        <f t="shared" si="4"/>
        <v>0</v>
      </c>
      <c r="D26" s="4">
        <f t="shared" si="1"/>
        <v>0</v>
      </c>
      <c r="E26" s="4">
        <f t="shared" si="2"/>
        <v>0</v>
      </c>
      <c r="F26" s="4">
        <f t="shared" si="3"/>
        <v>0</v>
      </c>
    </row>
    <row r="27" spans="1:6" ht="15" customHeight="1" x14ac:dyDescent="0.25">
      <c r="A27" s="12" t="s">
        <v>34</v>
      </c>
      <c r="B27" s="15">
        <v>3</v>
      </c>
      <c r="C27" s="4">
        <f t="shared" si="4"/>
        <v>0</v>
      </c>
      <c r="D27" s="4">
        <f t="shared" si="1"/>
        <v>0</v>
      </c>
      <c r="E27" s="4">
        <f t="shared" si="2"/>
        <v>0</v>
      </c>
      <c r="F27" s="4">
        <f t="shared" si="3"/>
        <v>0</v>
      </c>
    </row>
    <row r="28" spans="1:6" ht="15" customHeight="1" x14ac:dyDescent="0.25">
      <c r="A28" s="11" t="s">
        <v>65</v>
      </c>
      <c r="B28" s="14">
        <v>2</v>
      </c>
      <c r="C28" s="4">
        <f t="shared" si="4"/>
        <v>0</v>
      </c>
      <c r="D28" s="4">
        <f t="shared" si="1"/>
        <v>0</v>
      </c>
      <c r="E28" s="4">
        <f t="shared" si="2"/>
        <v>0</v>
      </c>
      <c r="F28" s="4">
        <f t="shared" si="3"/>
        <v>0</v>
      </c>
    </row>
    <row r="29" spans="1:6" ht="15" customHeight="1" x14ac:dyDescent="0.25">
      <c r="A29" s="10" t="s">
        <v>66</v>
      </c>
      <c r="B29" s="14">
        <v>3</v>
      </c>
      <c r="C29" s="4">
        <f t="shared" si="4"/>
        <v>0</v>
      </c>
      <c r="D29" s="4">
        <f t="shared" si="1"/>
        <v>0</v>
      </c>
      <c r="E29" s="4">
        <f t="shared" si="2"/>
        <v>0</v>
      </c>
      <c r="F29" s="4">
        <f t="shared" si="3"/>
        <v>0</v>
      </c>
    </row>
    <row r="30" spans="1:6" ht="15" customHeight="1" x14ac:dyDescent="0.25">
      <c r="A30" s="10" t="s">
        <v>67</v>
      </c>
      <c r="B30" s="14">
        <v>3</v>
      </c>
      <c r="C30" s="4">
        <f t="shared" si="4"/>
        <v>0</v>
      </c>
      <c r="D30" s="4">
        <f t="shared" si="1"/>
        <v>0</v>
      </c>
      <c r="E30" s="4">
        <f t="shared" si="2"/>
        <v>0</v>
      </c>
      <c r="F30" s="4">
        <f t="shared" si="3"/>
        <v>0</v>
      </c>
    </row>
    <row r="31" spans="1:6" ht="15" customHeight="1" x14ac:dyDescent="0.25">
      <c r="A31" s="11" t="s">
        <v>68</v>
      </c>
      <c r="B31" s="14">
        <v>1</v>
      </c>
      <c r="C31" s="4">
        <f t="shared" si="4"/>
        <v>0</v>
      </c>
      <c r="D31" s="4">
        <f t="shared" si="1"/>
        <v>0</v>
      </c>
      <c r="E31" s="4">
        <f t="shared" si="2"/>
        <v>0</v>
      </c>
      <c r="F31" s="4">
        <f t="shared" si="3"/>
        <v>0</v>
      </c>
    </row>
    <row r="32" spans="1:6" ht="15" customHeight="1" x14ac:dyDescent="0.25">
      <c r="A32" s="10" t="s">
        <v>69</v>
      </c>
      <c r="B32" s="14">
        <v>1</v>
      </c>
      <c r="C32" s="4">
        <f t="shared" si="4"/>
        <v>0</v>
      </c>
      <c r="D32" s="4">
        <f t="shared" si="1"/>
        <v>0</v>
      </c>
      <c r="E32" s="4">
        <f t="shared" si="2"/>
        <v>0</v>
      </c>
      <c r="F32" s="4">
        <f t="shared" si="3"/>
        <v>0</v>
      </c>
    </row>
    <row r="33" spans="1:6" ht="15" customHeight="1" x14ac:dyDescent="0.25">
      <c r="A33" s="11" t="s">
        <v>56</v>
      </c>
      <c r="B33" s="14">
        <v>1</v>
      </c>
      <c r="C33" s="4">
        <f t="shared" si="4"/>
        <v>0</v>
      </c>
      <c r="D33" s="4">
        <f t="shared" si="1"/>
        <v>0</v>
      </c>
      <c r="E33" s="4">
        <f t="shared" si="2"/>
        <v>0</v>
      </c>
      <c r="F33" s="4">
        <f t="shared" si="3"/>
        <v>0</v>
      </c>
    </row>
    <row r="34" spans="1:6" ht="15" customHeight="1" x14ac:dyDescent="0.25">
      <c r="A34" s="10" t="s">
        <v>57</v>
      </c>
      <c r="B34" s="14">
        <v>1</v>
      </c>
      <c r="C34" s="4">
        <f t="shared" si="4"/>
        <v>0</v>
      </c>
      <c r="D34" s="4">
        <f t="shared" si="1"/>
        <v>0</v>
      </c>
      <c r="E34" s="4">
        <f t="shared" si="2"/>
        <v>0</v>
      </c>
      <c r="F34" s="4">
        <f t="shared" si="3"/>
        <v>0</v>
      </c>
    </row>
    <row r="35" spans="1:6" ht="15" customHeight="1" x14ac:dyDescent="0.25">
      <c r="A35" s="10" t="s">
        <v>58</v>
      </c>
      <c r="B35" s="14">
        <v>1</v>
      </c>
      <c r="C35" s="4">
        <f t="shared" si="4"/>
        <v>0</v>
      </c>
      <c r="D35" s="4">
        <f t="shared" si="1"/>
        <v>0</v>
      </c>
      <c r="E35" s="4">
        <f t="shared" si="2"/>
        <v>0</v>
      </c>
      <c r="F35" s="4">
        <f t="shared" si="3"/>
        <v>0</v>
      </c>
    </row>
    <row r="36" spans="1:6" ht="15" customHeight="1" x14ac:dyDescent="0.25">
      <c r="A36" s="10" t="s">
        <v>59</v>
      </c>
      <c r="B36" s="14">
        <v>1</v>
      </c>
      <c r="C36" s="4">
        <f t="shared" si="4"/>
        <v>0</v>
      </c>
      <c r="D36" s="4">
        <f t="shared" si="1"/>
        <v>0</v>
      </c>
      <c r="E36" s="4">
        <f t="shared" si="2"/>
        <v>0</v>
      </c>
      <c r="F36" s="4">
        <f t="shared" si="3"/>
        <v>0</v>
      </c>
    </row>
    <row r="37" spans="1:6" ht="15" customHeight="1" x14ac:dyDescent="0.25">
      <c r="A37" s="10" t="s">
        <v>62</v>
      </c>
      <c r="B37" s="14">
        <v>3</v>
      </c>
      <c r="C37" s="4">
        <f t="shared" si="4"/>
        <v>0</v>
      </c>
      <c r="D37" s="4">
        <f t="shared" si="1"/>
        <v>0</v>
      </c>
      <c r="E37" s="4">
        <f t="shared" si="2"/>
        <v>0</v>
      </c>
      <c r="F37" s="4">
        <f t="shared" si="3"/>
        <v>0</v>
      </c>
    </row>
    <row r="38" spans="1:6" ht="15" customHeight="1" x14ac:dyDescent="0.25">
      <c r="A38" s="10" t="s">
        <v>63</v>
      </c>
      <c r="B38" s="14">
        <v>1</v>
      </c>
      <c r="C38" s="4">
        <f t="shared" si="4"/>
        <v>0</v>
      </c>
      <c r="D38" s="4">
        <f t="shared" si="1"/>
        <v>0</v>
      </c>
      <c r="E38" s="4">
        <f t="shared" si="2"/>
        <v>0</v>
      </c>
      <c r="F38" s="4">
        <f t="shared" si="3"/>
        <v>0</v>
      </c>
    </row>
    <row r="39" spans="1:6" ht="15" customHeight="1" x14ac:dyDescent="0.25">
      <c r="A39" s="10" t="s">
        <v>12</v>
      </c>
      <c r="B39" s="15">
        <v>1</v>
      </c>
      <c r="C39" s="4">
        <f t="shared" ref="C39:C52" si="5">B39*asso</f>
        <v>0</v>
      </c>
      <c r="D39" s="4">
        <f t="shared" si="1"/>
        <v>0</v>
      </c>
      <c r="E39" s="4">
        <f t="shared" si="2"/>
        <v>0</v>
      </c>
      <c r="F39" s="4">
        <f t="shared" si="3"/>
        <v>0</v>
      </c>
    </row>
    <row r="40" spans="1:6" ht="15" customHeight="1" x14ac:dyDescent="0.25">
      <c r="A40" s="9" t="s">
        <v>35</v>
      </c>
      <c r="B40" s="15">
        <v>1</v>
      </c>
      <c r="C40" s="4">
        <f t="shared" si="5"/>
        <v>0</v>
      </c>
      <c r="D40" s="4">
        <f t="shared" si="1"/>
        <v>0</v>
      </c>
      <c r="E40" s="4">
        <f t="shared" si="2"/>
        <v>0</v>
      </c>
      <c r="F40" s="4">
        <f t="shared" si="3"/>
        <v>0</v>
      </c>
    </row>
    <row r="41" spans="1:6" ht="15" customHeight="1" x14ac:dyDescent="0.25">
      <c r="A41" s="9" t="s">
        <v>12</v>
      </c>
      <c r="B41" s="15">
        <v>2</v>
      </c>
      <c r="C41" s="4">
        <f t="shared" si="5"/>
        <v>0</v>
      </c>
      <c r="D41" s="4">
        <f t="shared" si="1"/>
        <v>0</v>
      </c>
      <c r="E41" s="4">
        <f t="shared" si="2"/>
        <v>0</v>
      </c>
      <c r="F41" s="4">
        <f t="shared" si="3"/>
        <v>0</v>
      </c>
    </row>
    <row r="42" spans="1:6" ht="15" customHeight="1" x14ac:dyDescent="0.25">
      <c r="A42" s="9" t="s">
        <v>35</v>
      </c>
      <c r="B42" s="15">
        <v>2</v>
      </c>
      <c r="C42" s="4">
        <f t="shared" si="5"/>
        <v>0</v>
      </c>
      <c r="D42" s="4">
        <f t="shared" si="1"/>
        <v>0</v>
      </c>
      <c r="E42" s="4">
        <f t="shared" si="2"/>
        <v>0</v>
      </c>
      <c r="F42" s="4">
        <f t="shared" si="3"/>
        <v>0</v>
      </c>
    </row>
    <row r="43" spans="1:6" ht="15" customHeight="1" x14ac:dyDescent="0.25">
      <c r="A43" s="9" t="s">
        <v>12</v>
      </c>
      <c r="B43" s="15">
        <v>3</v>
      </c>
      <c r="C43" s="4">
        <f t="shared" si="5"/>
        <v>0</v>
      </c>
      <c r="D43" s="4">
        <f t="shared" si="1"/>
        <v>0</v>
      </c>
      <c r="E43" s="4">
        <f t="shared" si="2"/>
        <v>0</v>
      </c>
      <c r="F43" s="4">
        <f t="shared" si="3"/>
        <v>0</v>
      </c>
    </row>
    <row r="44" spans="1:6" ht="15" customHeight="1" x14ac:dyDescent="0.25">
      <c r="A44" s="9" t="s">
        <v>35</v>
      </c>
      <c r="B44" s="15">
        <v>3</v>
      </c>
      <c r="C44" s="4">
        <f t="shared" si="5"/>
        <v>0</v>
      </c>
      <c r="D44" s="4">
        <f t="shared" si="1"/>
        <v>0</v>
      </c>
      <c r="E44" s="4">
        <f t="shared" si="2"/>
        <v>0</v>
      </c>
      <c r="F44" s="4">
        <f t="shared" si="3"/>
        <v>0</v>
      </c>
    </row>
    <row r="45" spans="1:6" ht="15" customHeight="1" x14ac:dyDescent="0.25">
      <c r="A45" s="10" t="s">
        <v>70</v>
      </c>
      <c r="B45" s="14">
        <v>2</v>
      </c>
      <c r="C45" s="4">
        <f t="shared" si="5"/>
        <v>0</v>
      </c>
      <c r="D45" s="4">
        <f t="shared" si="1"/>
        <v>0</v>
      </c>
      <c r="E45" s="4">
        <f t="shared" si="2"/>
        <v>0</v>
      </c>
      <c r="F45" s="4">
        <f t="shared" si="3"/>
        <v>0</v>
      </c>
    </row>
    <row r="46" spans="1:6" ht="15" customHeight="1" x14ac:dyDescent="0.25">
      <c r="A46" s="10" t="s">
        <v>71</v>
      </c>
      <c r="B46" s="14">
        <v>3</v>
      </c>
      <c r="C46" s="4">
        <f t="shared" si="5"/>
        <v>0</v>
      </c>
      <c r="D46" s="4">
        <f t="shared" si="1"/>
        <v>0</v>
      </c>
      <c r="E46" s="4">
        <f t="shared" si="2"/>
        <v>0</v>
      </c>
      <c r="F46" s="4">
        <f t="shared" si="3"/>
        <v>0</v>
      </c>
    </row>
    <row r="47" spans="1:6" ht="15" customHeight="1" x14ac:dyDescent="0.25">
      <c r="A47" s="10" t="s">
        <v>69</v>
      </c>
      <c r="B47" s="14">
        <v>1</v>
      </c>
      <c r="C47" s="4">
        <f t="shared" si="5"/>
        <v>0</v>
      </c>
      <c r="D47" s="4">
        <f t="shared" si="1"/>
        <v>0</v>
      </c>
      <c r="E47" s="4">
        <f t="shared" si="2"/>
        <v>0</v>
      </c>
      <c r="F47" s="4">
        <f t="shared" si="3"/>
        <v>0</v>
      </c>
    </row>
    <row r="48" spans="1:6" ht="15" customHeight="1" x14ac:dyDescent="0.25">
      <c r="A48" s="11" t="s">
        <v>56</v>
      </c>
      <c r="B48" s="14">
        <v>1</v>
      </c>
      <c r="C48" s="4">
        <f t="shared" si="5"/>
        <v>0</v>
      </c>
      <c r="D48" s="4">
        <f t="shared" si="1"/>
        <v>0</v>
      </c>
      <c r="E48" s="4">
        <f t="shared" si="2"/>
        <v>0</v>
      </c>
      <c r="F48" s="4">
        <f t="shared" si="3"/>
        <v>0</v>
      </c>
    </row>
    <row r="49" spans="1:6" ht="15" customHeight="1" x14ac:dyDescent="0.25">
      <c r="A49" s="10" t="s">
        <v>57</v>
      </c>
      <c r="B49" s="14">
        <v>1</v>
      </c>
      <c r="C49" s="4">
        <f t="shared" si="5"/>
        <v>0</v>
      </c>
      <c r="D49" s="4">
        <f t="shared" si="1"/>
        <v>0</v>
      </c>
      <c r="E49" s="4">
        <f t="shared" si="2"/>
        <v>0</v>
      </c>
      <c r="F49" s="4">
        <f t="shared" si="3"/>
        <v>0</v>
      </c>
    </row>
    <row r="50" spans="1:6" ht="15" customHeight="1" x14ac:dyDescent="0.25">
      <c r="A50" s="10" t="s">
        <v>58</v>
      </c>
      <c r="B50" s="14">
        <v>1</v>
      </c>
      <c r="C50" s="4">
        <f t="shared" si="5"/>
        <v>0</v>
      </c>
      <c r="D50" s="4">
        <f t="shared" si="1"/>
        <v>0</v>
      </c>
      <c r="E50" s="4">
        <f t="shared" si="2"/>
        <v>0</v>
      </c>
      <c r="F50" s="4">
        <f t="shared" si="3"/>
        <v>0</v>
      </c>
    </row>
    <row r="51" spans="1:6" ht="15" customHeight="1" x14ac:dyDescent="0.25">
      <c r="A51" s="10" t="s">
        <v>62</v>
      </c>
      <c r="B51" s="14">
        <v>3</v>
      </c>
      <c r="C51" s="4">
        <f t="shared" si="5"/>
        <v>0</v>
      </c>
      <c r="D51" s="4">
        <f t="shared" si="1"/>
        <v>0</v>
      </c>
      <c r="E51" s="4">
        <f t="shared" si="2"/>
        <v>0</v>
      </c>
      <c r="F51" s="4">
        <f t="shared" si="3"/>
        <v>0</v>
      </c>
    </row>
    <row r="52" spans="1:6" ht="15" customHeight="1" x14ac:dyDescent="0.25">
      <c r="A52" s="10" t="s">
        <v>72</v>
      </c>
      <c r="B52" s="14">
        <v>1</v>
      </c>
      <c r="C52" s="4">
        <f t="shared" si="5"/>
        <v>0</v>
      </c>
      <c r="D52" s="4">
        <f t="shared" si="1"/>
        <v>0</v>
      </c>
      <c r="E52" s="4">
        <f t="shared" si="2"/>
        <v>0</v>
      </c>
      <c r="F52" s="4">
        <f t="shared" si="3"/>
        <v>0</v>
      </c>
    </row>
    <row r="54" spans="1:6" ht="15" customHeight="1" x14ac:dyDescent="0.25">
      <c r="D54" s="7">
        <f>D52</f>
        <v>0</v>
      </c>
      <c r="E54" s="7">
        <f>E52</f>
        <v>0</v>
      </c>
      <c r="F54" s="7">
        <f>F52</f>
        <v>0</v>
      </c>
    </row>
  </sheetData>
  <sheetProtection sheet="1" objects="1" scenarios="1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Feuil4"/>
  <dimension ref="A1:B17"/>
  <sheetViews>
    <sheetView workbookViewId="0">
      <selection activeCell="B12" sqref="B12"/>
    </sheetView>
  </sheetViews>
  <sheetFormatPr baseColWidth="10" defaultRowHeight="15" x14ac:dyDescent="0.25"/>
  <sheetData>
    <row r="1" spans="1:2" x14ac:dyDescent="0.25">
      <c r="A1" t="s">
        <v>27</v>
      </c>
      <c r="B1" t="b">
        <v>0</v>
      </c>
    </row>
    <row r="2" spans="1:2" x14ac:dyDescent="0.25">
      <c r="A2" t="s">
        <v>28</v>
      </c>
      <c r="B2" t="b">
        <v>0</v>
      </c>
    </row>
    <row r="3" spans="1:2" x14ac:dyDescent="0.25">
      <c r="A3" t="s">
        <v>29</v>
      </c>
      <c r="B3" t="b">
        <v>0</v>
      </c>
    </row>
    <row r="4" spans="1:2" x14ac:dyDescent="0.25">
      <c r="A4" t="s">
        <v>14</v>
      </c>
      <c r="B4" t="b">
        <v>0</v>
      </c>
    </row>
    <row r="5" spans="1:2" x14ac:dyDescent="0.25">
      <c r="A5" t="s">
        <v>15</v>
      </c>
      <c r="B5" t="b">
        <v>0</v>
      </c>
    </row>
    <row r="6" spans="1:2" x14ac:dyDescent="0.25">
      <c r="A6" t="s">
        <v>16</v>
      </c>
      <c r="B6" t="b">
        <v>0</v>
      </c>
    </row>
    <row r="7" spans="1:2" x14ac:dyDescent="0.25">
      <c r="A7" t="s">
        <v>17</v>
      </c>
      <c r="B7" t="b">
        <v>0</v>
      </c>
    </row>
    <row r="8" spans="1:2" x14ac:dyDescent="0.25">
      <c r="A8" t="s">
        <v>18</v>
      </c>
      <c r="B8" t="b">
        <v>0</v>
      </c>
    </row>
    <row r="9" spans="1:2" x14ac:dyDescent="0.25">
      <c r="A9" t="s">
        <v>19</v>
      </c>
      <c r="B9" t="b">
        <v>0</v>
      </c>
    </row>
    <row r="10" spans="1:2" x14ac:dyDescent="0.25">
      <c r="A10" t="s">
        <v>20</v>
      </c>
      <c r="B10" t="b">
        <v>0</v>
      </c>
    </row>
    <row r="11" spans="1:2" x14ac:dyDescent="0.25">
      <c r="A11" t="s">
        <v>21</v>
      </c>
      <c r="B11" t="b">
        <v>0</v>
      </c>
    </row>
    <row r="12" spans="1:2" x14ac:dyDescent="0.25">
      <c r="A12" t="s">
        <v>22</v>
      </c>
      <c r="B12" t="b">
        <v>0</v>
      </c>
    </row>
    <row r="13" spans="1:2" x14ac:dyDescent="0.25">
      <c r="A13" t="s">
        <v>23</v>
      </c>
      <c r="B13" t="b">
        <v>0</v>
      </c>
    </row>
    <row r="14" spans="1:2" x14ac:dyDescent="0.25">
      <c r="A14" t="s">
        <v>24</v>
      </c>
      <c r="B14" t="b">
        <v>0</v>
      </c>
    </row>
    <row r="15" spans="1:2" x14ac:dyDescent="0.25">
      <c r="A15" t="s">
        <v>25</v>
      </c>
      <c r="B15" t="b">
        <v>0</v>
      </c>
    </row>
    <row r="16" spans="1:2" x14ac:dyDescent="0.25">
      <c r="A16" t="s">
        <v>26</v>
      </c>
      <c r="B16" t="b">
        <v>0</v>
      </c>
    </row>
    <row r="17" spans="1:2" x14ac:dyDescent="0.25">
      <c r="A17" t="s">
        <v>36</v>
      </c>
      <c r="B17" t="b">
        <f>IF(sci=TRUE,FALSE,TRUE)</f>
        <v>1</v>
      </c>
    </row>
  </sheetData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B4:F7"/>
  <sheetViews>
    <sheetView workbookViewId="0">
      <selection activeCell="I9" sqref="I9"/>
    </sheetView>
  </sheetViews>
  <sheetFormatPr baseColWidth="10" defaultRowHeight="15" x14ac:dyDescent="0.25"/>
  <sheetData>
    <row r="4" spans="2:6" x14ac:dyDescent="0.25">
      <c r="B4" t="s">
        <v>99</v>
      </c>
      <c r="D4" t="s">
        <v>100</v>
      </c>
      <c r="F4" t="s">
        <v>104</v>
      </c>
    </row>
    <row r="5" spans="2:6" x14ac:dyDescent="0.25">
      <c r="B5" t="s">
        <v>98</v>
      </c>
      <c r="D5" t="s">
        <v>101</v>
      </c>
      <c r="F5" t="s">
        <v>105</v>
      </c>
    </row>
    <row r="6" spans="2:6" x14ac:dyDescent="0.25">
      <c r="D6" t="s">
        <v>102</v>
      </c>
      <c r="F6" t="s">
        <v>106</v>
      </c>
    </row>
    <row r="7" spans="2:6" x14ac:dyDescent="0.25">
      <c r="D7" t="s">
        <v>103</v>
      </c>
    </row>
  </sheetData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037389D6870BDE4FAC9A4307772CB1AA" ma:contentTypeVersion="0" ma:contentTypeDescription="Crée un document." ma:contentTypeScope="" ma:versionID="12ad4ea6ff02cf4e1370b664b8c9780a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ab09c1ba23edfaa45a5e9d385267c9b5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4.xml><?xml version="1.0" encoding="utf-8"?>
<LongProperties xmlns="http://schemas.microsoft.com/office/2006/metadata/longProperties"/>
</file>

<file path=customXml/itemProps1.xml><?xml version="1.0" encoding="utf-8"?>
<ds:datastoreItem xmlns:ds="http://schemas.openxmlformats.org/officeDocument/2006/customXml" ds:itemID="{19B593D6-1EB6-4BED-AC60-3DAFE996B70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8324225-7E00-45DF-B1CF-0B3C3D71CDA8}">
  <ds:schemaRefs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E720B9AB-F425-4C2F-AA58-9E38E070F36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4.xml><?xml version="1.0" encoding="utf-8"?>
<ds:datastoreItem xmlns:ds="http://schemas.openxmlformats.org/officeDocument/2006/customXml" ds:itemID="{FE7DED2A-D20D-483B-846E-7B24F6724C37}">
  <ds:schemaRefs>
    <ds:schemaRef ds:uri="http://schemas.microsoft.com/office/2006/metadata/long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5</vt:i4>
      </vt:variant>
      <vt:variant>
        <vt:lpstr>Plages nommées</vt:lpstr>
      </vt:variant>
      <vt:variant>
        <vt:i4>32</vt:i4>
      </vt:variant>
    </vt:vector>
  </HeadingPairs>
  <TitlesOfParts>
    <vt:vector size="37" baseType="lpstr">
      <vt:lpstr>ANALYSE</vt:lpstr>
      <vt:lpstr>Projets &amp; garanties</vt:lpstr>
      <vt:lpstr>Emprunteurs &amp; cautions</vt:lpstr>
      <vt:lpstr>Cellules liées</vt:lpstr>
      <vt:lpstr>Feuil1</vt:lpstr>
      <vt:lpstr>asso</vt:lpstr>
      <vt:lpstr>bfr</vt:lpstr>
      <vt:lpstr>EmprunteurN</vt:lpstr>
      <vt:lpstr>EmprunteurR1</vt:lpstr>
      <vt:lpstr>EmprunteurR2</vt:lpstr>
      <vt:lpstr>EmprunteurR3</vt:lpstr>
      <vt:lpstr>fdc</vt:lpstr>
      <vt:lpstr>FinalR1EC</vt:lpstr>
      <vt:lpstr>FinalR1PG</vt:lpstr>
      <vt:lpstr>FinalR2EC</vt:lpstr>
      <vt:lpstr>FinalR2PG</vt:lpstr>
      <vt:lpstr>FinalR3EC</vt:lpstr>
      <vt:lpstr>FinalR3PG</vt:lpstr>
      <vt:lpstr>hc</vt:lpstr>
      <vt:lpstr>hsci</vt:lpstr>
      <vt:lpstr>icdab</vt:lpstr>
      <vt:lpstr>it</vt:lpstr>
      <vt:lpstr>mat</vt:lpstr>
      <vt:lpstr>nts</vt:lpstr>
      <vt:lpstr>pp</vt:lpstr>
      <vt:lpstr>ProjN</vt:lpstr>
      <vt:lpstr>ProjR1</vt:lpstr>
      <vt:lpstr>ProjR2</vt:lpstr>
      <vt:lpstr>ProjR3</vt:lpstr>
      <vt:lpstr>psa</vt:lpstr>
      <vt:lpstr>qs</vt:lpstr>
      <vt:lpstr>rdc</vt:lpstr>
      <vt:lpstr>sci</vt:lpstr>
      <vt:lpstr>soc</vt:lpstr>
      <vt:lpstr>tc</vt:lpstr>
      <vt:lpstr>v</vt:lpstr>
      <vt:lpstr>ANALYSE!Zone_d_impression</vt:lpstr>
    </vt:vector>
  </TitlesOfParts>
  <Company>SIRIS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Dossier de concours bancaires - Marché des professionnels</dc:title>
  <dc:creator>A7507405</dc:creator>
  <cp:lastModifiedBy>A5701187</cp:lastModifiedBy>
  <cp:lastPrinted>2016-11-10T14:46:27Z</cp:lastPrinted>
  <dcterms:created xsi:type="dcterms:W3CDTF">2009-05-28T12:10:33Z</dcterms:created>
  <dcterms:modified xsi:type="dcterms:W3CDTF">2022-03-21T13:53:36Z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">
    <vt:lpwstr>Document</vt:lpwstr>
  </property>
  <property fmtid="{D5CDD505-2E9C-101B-9397-08002B2CF9AE}" pid="3" name="Date de version">
    <vt:lpwstr>aucun</vt:lpwstr>
  </property>
  <property fmtid="{D5CDD505-2E9C-101B-9397-08002B2CF9AE}" pid="4" name="format">
    <vt:lpwstr>à imprimer</vt:lpwstr>
  </property>
  <property fmtid="{D5CDD505-2E9C-101B-9397-08002B2CF9AE}" pid="5" name="ContentTypeId">
    <vt:lpwstr>0x010100037389D6870BDE4FAC9A4307772CB1AA</vt:lpwstr>
  </property>
  <property fmtid="{D5CDD505-2E9C-101B-9397-08002B2CF9AE}" pid="6" name="MSIP_Label_48a19f0c-bea1-442e-a475-ed109d9ec508_Enabled">
    <vt:lpwstr>True</vt:lpwstr>
  </property>
  <property fmtid="{D5CDD505-2E9C-101B-9397-08002B2CF9AE}" pid="7" name="MSIP_Label_48a19f0c-bea1-442e-a475-ed109d9ec508_SiteId">
    <vt:lpwstr>d5bb6d35-8a82-4329-b49a-5030bd6497ab</vt:lpwstr>
  </property>
  <property fmtid="{D5CDD505-2E9C-101B-9397-08002B2CF9AE}" pid="8" name="MSIP_Label_48a19f0c-bea1-442e-a475-ed109d9ec508_Owner">
    <vt:lpwstr>didier.reffort@cegee.caisse-epargne.fr</vt:lpwstr>
  </property>
  <property fmtid="{D5CDD505-2E9C-101B-9397-08002B2CF9AE}" pid="9" name="MSIP_Label_48a19f0c-bea1-442e-a475-ed109d9ec508_SetDate">
    <vt:lpwstr>2021-06-22T13:30:02.9604955Z</vt:lpwstr>
  </property>
  <property fmtid="{D5CDD505-2E9C-101B-9397-08002B2CF9AE}" pid="10" name="MSIP_Label_48a19f0c-bea1-442e-a475-ed109d9ec508_Name">
    <vt:lpwstr>C2 - Interne BPCE</vt:lpwstr>
  </property>
  <property fmtid="{D5CDD505-2E9C-101B-9397-08002B2CF9AE}" pid="11" name="MSIP_Label_48a19f0c-bea1-442e-a475-ed109d9ec508_Application">
    <vt:lpwstr>Microsoft Azure Information Protection</vt:lpwstr>
  </property>
  <property fmtid="{D5CDD505-2E9C-101B-9397-08002B2CF9AE}" pid="12" name="MSIP_Label_48a19f0c-bea1-442e-a475-ed109d9ec508_Extended_MSFT_Method">
    <vt:lpwstr>Automatic</vt:lpwstr>
  </property>
  <property fmtid="{D5CDD505-2E9C-101B-9397-08002B2CF9AE}" pid="13" name="Sensitivity">
    <vt:lpwstr>C2 - Interne BPCE</vt:lpwstr>
  </property>
</Properties>
</file>