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oupebpce-my.sharepoint.com/personal/thierry_kupet_cegee_caisse-epargne_fr/Documents/Documents/ASSISTANCE/"/>
    </mc:Choice>
  </mc:AlternateContent>
  <xr:revisionPtr revIDLastSave="67" documentId="8_{05198F3A-A029-4437-895D-E1A1391E1C0E}" xr6:coauthVersionLast="47" xr6:coauthVersionMax="47" xr10:uidLastSave="{C04A1306-5440-4409-B4E9-57E791D7AC39}"/>
  <bookViews>
    <workbookView xWindow="-120" yWindow="-120" windowWidth="29040" windowHeight="15840" xr2:uid="{E5CBDA8F-31B3-4BB7-AB9C-FC53EF69F879}"/>
  </bookViews>
  <sheets>
    <sheet name="CALCUL HLSPD-HYPO" sheetId="5" r:id="rId1"/>
    <sheet name="Feuil4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6" i="5" l="1"/>
  <c r="D16" i="5"/>
  <c r="B18" i="5"/>
  <c r="H7" i="5" s="1"/>
  <c r="D6" i="5" s="1"/>
  <c r="D12" i="5" s="1"/>
  <c r="F12" i="5" s="1"/>
  <c r="B2" i="5" l="1"/>
  <c r="D14" i="5"/>
  <c r="F14" i="5" s="1"/>
  <c r="D4" i="5"/>
  <c r="A2" i="5" s="1"/>
  <c r="D10" i="5"/>
  <c r="F10" i="5" s="1"/>
  <c r="C2" i="5" l="1"/>
  <c r="B20" i="5" s="1"/>
  <c r="B22" i="5" s="1"/>
</calcChain>
</file>

<file path=xl/sharedStrings.xml><?xml version="1.0" encoding="utf-8"?>
<sst xmlns="http://schemas.openxmlformats.org/spreadsheetml/2006/main" count="17" uniqueCount="17">
  <si>
    <t>Montant prêt 1</t>
  </si>
  <si>
    <t>Montant prêt 4</t>
  </si>
  <si>
    <t>Montant prêt 2</t>
  </si>
  <si>
    <t>Montant du bati</t>
  </si>
  <si>
    <t>Frais HLSPD HYPO</t>
  </si>
  <si>
    <t>Montant HLSPD</t>
  </si>
  <si>
    <t xml:space="preserve">Montant Hypothèque </t>
  </si>
  <si>
    <t xml:space="preserve">Total des prêts </t>
  </si>
  <si>
    <t>REPARTITION</t>
  </si>
  <si>
    <t>Frais d'HLSPD</t>
  </si>
  <si>
    <t xml:space="preserve">Frais d'Hypothèque </t>
  </si>
  <si>
    <t>Seules les cases blanches sont à saisir                             Le Montant du bati s'entend hors frais et mobilier le cas échéant</t>
  </si>
  <si>
    <t xml:space="preserve">L'hypothèque portera sur le montant de </t>
  </si>
  <si>
    <t xml:space="preserve">L'HLSPD portera sur un montant de </t>
  </si>
  <si>
    <t>NC</t>
  </si>
  <si>
    <t>Montant des travaux</t>
  </si>
  <si>
    <t>Montant prêt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</si>
</sst>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#,##0\ &quot;€&quot;"/>
  </numFmts>
  <fonts count="5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0" fillId="2" borderId="4" xfId="0" applyFill="1" applyBorder="1"/>
    <xf numFmtId="0" fontId="0" fillId="2" borderId="1" xfId="0" applyFill="1" applyBorder="1"/>
    <xf numFmtId="0" fontId="0" fillId="2" borderId="22" xfId="0" applyFill="1" applyBorder="1"/>
    <xf numFmtId="0" fontId="0" fillId="4" borderId="9" xfId="0" applyFill="1" applyBorder="1"/>
    <xf numFmtId="0" fontId="0" fillId="4" borderId="0" xfId="0" applyFill="1" applyBorder="1"/>
    <xf numFmtId="0" fontId="0" fillId="2" borderId="23" xfId="0" applyFill="1" applyBorder="1"/>
    <xf numFmtId="0" fontId="0" fillId="4" borderId="10" xfId="0" applyFill="1" applyBorder="1"/>
    <xf numFmtId="0" fontId="0" fillId="2" borderId="5" xfId="0" applyFill="1" applyBorder="1"/>
    <xf numFmtId="0" fontId="0" fillId="5" borderId="6" xfId="0" applyFill="1" applyBorder="1"/>
    <xf numFmtId="0" fontId="1" fillId="4" borderId="0" xfId="0" applyFont="1" applyFill="1" applyBorder="1"/>
    <xf numFmtId="164" fontId="0" fillId="0" borderId="0" xfId="0" applyNumberFormat="1"/>
    <xf numFmtId="165" fontId="1" fillId="0" borderId="0" xfId="0" applyNumberFormat="1" applyFont="1"/>
    <xf numFmtId="0" fontId="0" fillId="4" borderId="23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0" fillId="4" borderId="30" xfId="0" applyFill="1" applyBorder="1" applyAlignment="1">
      <alignment horizontal="center"/>
    </xf>
    <xf numFmtId="164" fontId="0" fillId="3" borderId="20" xfId="0" applyNumberFormat="1" applyFill="1" applyBorder="1" applyAlignment="1">
      <alignment horizontal="center"/>
    </xf>
    <xf numFmtId="164" fontId="0" fillId="3" borderId="29" xfId="0" applyNumberFormat="1" applyFill="1" applyBorder="1" applyAlignment="1">
      <alignment horizontal="center"/>
    </xf>
    <xf numFmtId="0" fontId="4" fillId="4" borderId="2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27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/>
    </xf>
    <xf numFmtId="165" fontId="0" fillId="3" borderId="1" xfId="0" applyNumberFormat="1" applyFill="1" applyBorder="1" applyAlignment="1">
      <alignment horizontal="center"/>
    </xf>
    <xf numFmtId="165" fontId="0" fillId="3" borderId="11" xfId="0" applyNumberFormat="1" applyFill="1" applyBorder="1" applyAlignment="1">
      <alignment horizontal="center"/>
    </xf>
    <xf numFmtId="165" fontId="0" fillId="3" borderId="27" xfId="0" applyNumberFormat="1" applyFill="1" applyBorder="1" applyAlignment="1">
      <alignment horizontal="center"/>
    </xf>
    <xf numFmtId="165" fontId="0" fillId="3" borderId="28" xfId="0" applyNumberFormat="1" applyFill="1" applyBorder="1" applyAlignment="1">
      <alignment horizontal="center"/>
    </xf>
    <xf numFmtId="164" fontId="0" fillId="0" borderId="16" xfId="0" applyNumberFormat="1" applyBorder="1" applyAlignment="1" applyProtection="1">
      <alignment horizontal="center"/>
      <protection locked="0"/>
    </xf>
    <xf numFmtId="164" fontId="0" fillId="0" borderId="17" xfId="0" applyNumberFormat="1" applyBorder="1" applyAlignment="1" applyProtection="1">
      <alignment horizontal="center"/>
      <protection locked="0"/>
    </xf>
    <xf numFmtId="164" fontId="0" fillId="3" borderId="13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4" borderId="25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164" fontId="3" fillId="3" borderId="20" xfId="0" applyNumberFormat="1" applyFont="1" applyFill="1" applyBorder="1" applyAlignment="1">
      <alignment horizontal="center"/>
    </xf>
    <xf numFmtId="164" fontId="3" fillId="3" borderId="29" xfId="0" applyNumberFormat="1" applyFont="1" applyFill="1" applyBorder="1" applyAlignment="1">
      <alignment horizontal="center"/>
    </xf>
    <xf numFmtId="164" fontId="3" fillId="3" borderId="21" xfId="0" applyNumberFormat="1" applyFont="1" applyFill="1" applyBorder="1" applyAlignment="1">
      <alignment horizontal="center"/>
    </xf>
    <xf numFmtId="0" fontId="0" fillId="4" borderId="24" xfId="0" applyFill="1" applyBorder="1" applyAlignment="1">
      <alignment horizontal="center"/>
    </xf>
    <xf numFmtId="0" fontId="0" fillId="4" borderId="18" xfId="0" applyFill="1" applyBorder="1" applyAlignment="1">
      <alignment horizontal="center"/>
    </xf>
    <xf numFmtId="0" fontId="0" fillId="4" borderId="26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2" fillId="2" borderId="22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772935-654C-4643-886D-199FF27BB854}">
  <dimension ref="A1:O22"/>
  <sheetViews>
    <sheetView tabSelected="1" zoomScale="130" zoomScaleNormal="130" workbookViewId="0">
      <selection activeCell="I12" sqref="I12"/>
    </sheetView>
  </sheetViews>
  <sheetFormatPr baseColWidth="10" defaultRowHeight="15" x14ac:dyDescent="0.25"/>
  <cols>
    <col min="1" max="1" width="18.5703125" customWidth="1"/>
  </cols>
  <sheetData>
    <row r="1" spans="1:15" x14ac:dyDescent="0.25">
      <c r="A1" s="1" t="s">
        <v>14</v>
      </c>
    </row>
    <row r="2" spans="1:15" ht="15.75" thickBot="1" x14ac:dyDescent="0.3">
      <c r="A2" s="13">
        <f>D4*0.01598</f>
        <v>799.00000000000011</v>
      </c>
      <c r="B2" s="13">
        <f>D6*0.00833</f>
        <v>612.255</v>
      </c>
      <c r="C2" s="1">
        <f>A2/(A2+B2)</f>
        <v>0.56616274167319158</v>
      </c>
    </row>
    <row r="3" spans="1:15" ht="15.75" thickBot="1" x14ac:dyDescent="0.3">
      <c r="A3" s="4" t="s">
        <v>3</v>
      </c>
      <c r="B3" s="34">
        <v>140000</v>
      </c>
      <c r="C3" s="35"/>
      <c r="D3" s="55" t="s">
        <v>12</v>
      </c>
      <c r="E3" s="56"/>
      <c r="F3" s="56"/>
      <c r="G3" s="57"/>
    </row>
    <row r="4" spans="1:15" ht="15.75" thickBot="1" x14ac:dyDescent="0.3">
      <c r="A4" s="5"/>
      <c r="B4" s="6"/>
      <c r="C4" s="6"/>
      <c r="D4" s="46">
        <f>B18-D6</f>
        <v>50000</v>
      </c>
      <c r="E4" s="47"/>
      <c r="F4" s="47"/>
      <c r="G4" s="48"/>
      <c r="O4" s="1"/>
    </row>
    <row r="5" spans="1:15" ht="15.75" thickBot="1" x14ac:dyDescent="0.3">
      <c r="A5" s="7" t="s">
        <v>15</v>
      </c>
      <c r="B5" s="34">
        <v>50000</v>
      </c>
      <c r="C5" s="35"/>
      <c r="D5" s="58" t="s">
        <v>13</v>
      </c>
      <c r="E5" s="59"/>
      <c r="F5" s="59"/>
      <c r="G5" s="60"/>
      <c r="O5" s="1"/>
    </row>
    <row r="6" spans="1:15" ht="15.75" thickBot="1" x14ac:dyDescent="0.3">
      <c r="A6" s="5"/>
      <c r="B6" s="6"/>
      <c r="C6" s="6"/>
      <c r="D6" s="46">
        <f>IF(H7&lt;=0,0,H7)</f>
        <v>73500</v>
      </c>
      <c r="E6" s="47"/>
      <c r="F6" s="47"/>
      <c r="G6" s="48"/>
      <c r="O6" s="1"/>
    </row>
    <row r="7" spans="1:15" ht="15.75" thickBot="1" x14ac:dyDescent="0.3">
      <c r="A7" s="7" t="s">
        <v>4</v>
      </c>
      <c r="B7" s="34">
        <v>1500</v>
      </c>
      <c r="C7" s="35"/>
      <c r="D7" s="11"/>
      <c r="E7" s="6"/>
      <c r="F7" s="6"/>
      <c r="G7" s="8"/>
      <c r="H7" s="1">
        <f>IF((B18-B5)&gt;=B3,B3,(B18-B5))</f>
        <v>73500</v>
      </c>
    </row>
    <row r="8" spans="1:15" x14ac:dyDescent="0.25">
      <c r="A8" s="49"/>
      <c r="B8" s="40"/>
      <c r="C8" s="50"/>
      <c r="D8" s="52" t="s">
        <v>8</v>
      </c>
      <c r="E8" s="53"/>
      <c r="F8" s="53"/>
      <c r="G8" s="54"/>
    </row>
    <row r="9" spans="1:15" ht="15.75" thickBot="1" x14ac:dyDescent="0.3">
      <c r="A9" s="51"/>
      <c r="B9" s="40"/>
      <c r="C9" s="50"/>
      <c r="D9" s="3" t="s">
        <v>5</v>
      </c>
      <c r="E9" s="3"/>
      <c r="F9" s="3" t="s">
        <v>6</v>
      </c>
      <c r="G9" s="9"/>
    </row>
    <row r="10" spans="1:15" ht="15.75" thickBot="1" x14ac:dyDescent="0.3">
      <c r="A10" s="7" t="s">
        <v>0</v>
      </c>
      <c r="B10" s="34">
        <v>100000</v>
      </c>
      <c r="C10" s="35"/>
      <c r="D10" s="36">
        <f>D6/B18*B10</f>
        <v>59514.170040485827</v>
      </c>
      <c r="E10" s="37"/>
      <c r="F10" s="38">
        <f>B10-D10</f>
        <v>40485.829959514173</v>
      </c>
      <c r="G10" s="39"/>
      <c r="H10" s="12"/>
    </row>
    <row r="11" spans="1:15" ht="15.75" thickBot="1" x14ac:dyDescent="0.3">
      <c r="A11" s="14"/>
      <c r="B11" s="40"/>
      <c r="C11" s="40"/>
      <c r="D11" s="29"/>
      <c r="E11" s="29"/>
      <c r="F11" s="29"/>
      <c r="G11" s="41"/>
    </row>
    <row r="12" spans="1:15" ht="15.75" thickBot="1" x14ac:dyDescent="0.3">
      <c r="A12" s="7" t="s">
        <v>2</v>
      </c>
      <c r="B12" s="34">
        <v>13500</v>
      </c>
      <c r="C12" s="35"/>
      <c r="D12" s="36">
        <f>IF(B12=0,A1,D6/B18*B12)</f>
        <v>8034.4129554655865</v>
      </c>
      <c r="E12" s="37"/>
      <c r="F12" s="38">
        <f>IF(B12=0,A1,B12-D12)</f>
        <v>5465.5870445344135</v>
      </c>
      <c r="G12" s="39"/>
    </row>
    <row r="13" spans="1:15" ht="15.75" thickBot="1" x14ac:dyDescent="0.3">
      <c r="A13" s="14"/>
      <c r="B13" s="40"/>
      <c r="C13" s="40"/>
      <c r="D13" s="29"/>
      <c r="E13" s="29"/>
      <c r="F13" s="29"/>
      <c r="G13" s="41"/>
    </row>
    <row r="14" spans="1:15" ht="15.75" thickBot="1" x14ac:dyDescent="0.3">
      <c r="A14" s="7" t="s">
        <v>16</v>
      </c>
      <c r="B14" s="34">
        <v>10000</v>
      </c>
      <c r="C14" s="35"/>
      <c r="D14" s="36">
        <f>IF(B14=0,A1,D6/B18*B14)</f>
        <v>5951.4170040485824</v>
      </c>
      <c r="E14" s="37"/>
      <c r="F14" s="38">
        <f>IF(B14=0,A1,B14-D14)</f>
        <v>4048.5829959514176</v>
      </c>
      <c r="G14" s="39"/>
    </row>
    <row r="15" spans="1:15" ht="15.75" thickBot="1" x14ac:dyDescent="0.3">
      <c r="A15" s="42"/>
      <c r="B15" s="43"/>
      <c r="C15" s="43"/>
      <c r="D15" s="44"/>
      <c r="E15" s="44"/>
      <c r="F15" s="44"/>
      <c r="G15" s="45"/>
    </row>
    <row r="16" spans="1:15" ht="15.75" thickBot="1" x14ac:dyDescent="0.3">
      <c r="A16" s="7" t="s">
        <v>1</v>
      </c>
      <c r="B16" s="34">
        <v>0</v>
      </c>
      <c r="C16" s="35"/>
      <c r="D16" s="36" t="str">
        <f>IF(B16=0,A1,D6/B18*B16)</f>
        <v>NC</v>
      </c>
      <c r="E16" s="37"/>
      <c r="F16" s="38" t="str">
        <f>IF(B16=0,A1,B16-D16)</f>
        <v>NC</v>
      </c>
      <c r="G16" s="39"/>
    </row>
    <row r="17" spans="1:7" ht="15.75" thickBot="1" x14ac:dyDescent="0.3">
      <c r="A17" s="14"/>
      <c r="B17" s="15"/>
      <c r="C17" s="15"/>
      <c r="D17" s="16"/>
      <c r="E17" s="16"/>
      <c r="F17" s="16"/>
      <c r="G17" s="17"/>
    </row>
    <row r="18" spans="1:7" ht="15.75" thickBot="1" x14ac:dyDescent="0.3">
      <c r="A18" s="2" t="s">
        <v>7</v>
      </c>
      <c r="B18" s="18">
        <f>SUM(B10:C16)</f>
        <v>123500</v>
      </c>
      <c r="C18" s="19"/>
      <c r="D18" s="20" t="s">
        <v>11</v>
      </c>
      <c r="E18" s="21"/>
      <c r="F18" s="21"/>
      <c r="G18" s="22"/>
    </row>
    <row r="19" spans="1:7" x14ac:dyDescent="0.25">
      <c r="A19" s="14"/>
      <c r="B19" s="29"/>
      <c r="C19" s="29"/>
      <c r="D19" s="23"/>
      <c r="E19" s="24"/>
      <c r="F19" s="24"/>
      <c r="G19" s="25"/>
    </row>
    <row r="20" spans="1:7" ht="15.75" thickBot="1" x14ac:dyDescent="0.3">
      <c r="A20" s="10" t="s">
        <v>10</v>
      </c>
      <c r="B20" s="30">
        <f>B7*C2</f>
        <v>849.24411250978733</v>
      </c>
      <c r="C20" s="31"/>
      <c r="D20" s="23"/>
      <c r="E20" s="24"/>
      <c r="F20" s="24"/>
      <c r="G20" s="25"/>
    </row>
    <row r="21" spans="1:7" x14ac:dyDescent="0.25">
      <c r="A21" s="5"/>
      <c r="B21" s="6"/>
      <c r="C21" s="6"/>
      <c r="D21" s="23"/>
      <c r="E21" s="24"/>
      <c r="F21" s="24"/>
      <c r="G21" s="25"/>
    </row>
    <row r="22" spans="1:7" ht="15.75" thickBot="1" x14ac:dyDescent="0.3">
      <c r="A22" s="10" t="s">
        <v>9</v>
      </c>
      <c r="B22" s="32">
        <f>B7-B20</f>
        <v>650.75588749021267</v>
      </c>
      <c r="C22" s="33"/>
      <c r="D22" s="26"/>
      <c r="E22" s="27"/>
      <c r="F22" s="27"/>
      <c r="G22" s="28"/>
    </row>
  </sheetData>
  <sheetProtection sheet="1" objects="1" scenarios="1" formatCells="0" formatColumns="0" formatRows="0" insertColumns="0" insertRows="0" deleteColumns="0" deleteRows="0"/>
  <mergeCells count="30">
    <mergeCell ref="B3:C3"/>
    <mergeCell ref="B5:C5"/>
    <mergeCell ref="D6:G6"/>
    <mergeCell ref="B7:C7"/>
    <mergeCell ref="A8:C9"/>
    <mergeCell ref="D8:G8"/>
    <mergeCell ref="D3:G3"/>
    <mergeCell ref="D4:G4"/>
    <mergeCell ref="D5:G5"/>
    <mergeCell ref="B16:C16"/>
    <mergeCell ref="D16:E16"/>
    <mergeCell ref="F16:G16"/>
    <mergeCell ref="B10:C10"/>
    <mergeCell ref="D10:E10"/>
    <mergeCell ref="F10:G10"/>
    <mergeCell ref="A11:G11"/>
    <mergeCell ref="B12:C12"/>
    <mergeCell ref="D12:E12"/>
    <mergeCell ref="F12:G12"/>
    <mergeCell ref="A13:G13"/>
    <mergeCell ref="B14:C14"/>
    <mergeCell ref="D14:E14"/>
    <mergeCell ref="F14:G14"/>
    <mergeCell ref="A15:G15"/>
    <mergeCell ref="A17:G17"/>
    <mergeCell ref="B18:C18"/>
    <mergeCell ref="D18:G22"/>
    <mergeCell ref="A19:C19"/>
    <mergeCell ref="B20:C20"/>
    <mergeCell ref="B22:C22"/>
  </mergeCells>
  <pageMargins left="0.7" right="0.7" top="0.75" bottom="0.75" header="0.3" footer="0.3"/>
  <pageSetup paperSize="9"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F7C97D-E451-4312-B31E-99027C22232B}">
  <dimension ref="A1"/>
  <sheetViews>
    <sheetView workbookViewId="0">
      <selection activeCell="G23" sqref="G23"/>
    </sheetView>
  </sheetViews>
  <sheetFormatPr baseColWidth="10" defaultRowHeight="15" x14ac:dyDescent="0.25"/>
  <sheetData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CALCUL HLSPD-HYPO</vt:lpstr>
      <vt:lpstr>Feuil4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KUPET Thierry [CEGEE]</dc:creator>
  <cp:lastModifiedBy>KUPET Thierry [CEGEE]</cp:lastModifiedBy>
  <dcterms:created xsi:type="dcterms:W3CDTF">2023-10-30T15:40:40Z</dcterms:created>
  <dcterms:modified xsi:type="dcterms:W3CDTF">2024-03-27T08:43:55Z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2023-10-30T15:40:40Z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0a905934-0e22-46d1-9be0-8a0930105c35</vt:lpwstr>
  </property>
  <property fmtid="{D5CDD505-2E9C-101B-9397-08002B2CF9AE}" pid="8" name="MSIP_Label_48a19f0c-bea1-442e-a475-ed109d9ec508_ContentBits">
    <vt:lpwstr>0</vt:lpwstr>
  </property>
</Properties>
</file>