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defaultThemeVersion="164011"/>
  <mc:AlternateContent xmlns:mc="http://schemas.openxmlformats.org/markup-compatibility/2006">
    <mc:Choice Requires="x15">
      <x15ac:absPath xmlns:x15ac="http://schemas.microsoft.com/office/spreadsheetml/2010/11/ac" url="Q:\Documents\_échéances immo et report\"/>
    </mc:Choice>
  </mc:AlternateContent>
  <bookViews>
    <workbookView xWindow="0" yWindow="0" windowWidth="20490" windowHeight="7620"/>
  </bookViews>
  <sheets>
    <sheet name="calculs report" sheetId="2" r:id="rId1"/>
    <sheet name="source" sheetId="3" state="hidden" r:id="rId2"/>
    <sheet name="assurance" sheetId="4" r:id="rId3"/>
  </sheets>
  <definedNames>
    <definedName name="_xlnm.Print_Area" localSheetId="0">'calculs report'!$A$1:$E$42</definedName>
  </definedNames>
  <calcPr calcId="162913" iterateCount="10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2" l="1"/>
  <c r="G16" i="2" s="1"/>
  <c r="C44" i="2" l="1"/>
  <c r="C43" i="2"/>
  <c r="C42" i="2"/>
  <c r="J25" i="2"/>
  <c r="J24" i="2"/>
  <c r="C33" i="2" l="1"/>
  <c r="G25" i="2"/>
  <c r="G24" i="2" l="1"/>
  <c r="H24" i="2" s="1"/>
  <c r="J50" i="2"/>
  <c r="G50" i="2"/>
  <c r="J43" i="2"/>
  <c r="G43" i="2"/>
  <c r="G42" i="2"/>
  <c r="J42" i="2"/>
  <c r="J11" i="2"/>
  <c r="G49" i="2"/>
  <c r="J26" i="2"/>
  <c r="J49" i="2" l="1"/>
  <c r="G26" i="2"/>
  <c r="C18" i="2"/>
  <c r="B29" i="2" l="1"/>
  <c r="J51" i="2"/>
  <c r="J52" i="2" s="1"/>
  <c r="J53" i="2" s="1"/>
  <c r="G44" i="2" l="1"/>
  <c r="G45" i="2" s="1"/>
  <c r="G46" i="2" s="1"/>
  <c r="G51" i="2"/>
  <c r="G52" i="2" s="1"/>
  <c r="J44" i="2"/>
  <c r="J45" i="2" s="1"/>
  <c r="J46" i="2" s="1"/>
  <c r="G53" i="2" l="1"/>
  <c r="C38" i="2" s="1"/>
  <c r="C37" i="2"/>
  <c r="C45" i="2" l="1"/>
  <c r="C46" i="2" s="1"/>
  <c r="C41" i="2"/>
</calcChain>
</file>

<file path=xl/sharedStrings.xml><?xml version="1.0" encoding="utf-8"?>
<sst xmlns="http://schemas.openxmlformats.org/spreadsheetml/2006/main" count="91" uniqueCount="71">
  <si>
    <t>Coût</t>
  </si>
  <si>
    <t>Nouveau CRD</t>
  </si>
  <si>
    <t>Nouvelle mensualité</t>
  </si>
  <si>
    <t>Capital restant dû</t>
  </si>
  <si>
    <t>Caractéristiques du report</t>
  </si>
  <si>
    <t>Résultats</t>
  </si>
  <si>
    <t>Durée restante</t>
  </si>
  <si>
    <t>Mensualité avec ADE CNP</t>
  </si>
  <si>
    <t>Mensualité hors ADE</t>
  </si>
  <si>
    <t>Type de report</t>
  </si>
  <si>
    <t>Modalités du report</t>
  </si>
  <si>
    <t>Nouvelle mensualité avec ADE</t>
  </si>
  <si>
    <t>Intérêts reportés</t>
  </si>
  <si>
    <t>Période report</t>
  </si>
  <si>
    <t>Intérêts payés</t>
  </si>
  <si>
    <t>Nouvelle durée</t>
  </si>
  <si>
    <t>ADE payée</t>
  </si>
  <si>
    <t>Surcoût</t>
  </si>
  <si>
    <t>Report total avec allongement durée [1] [1]</t>
  </si>
  <si>
    <t>Report total avec maintien durée [1] [2]</t>
  </si>
  <si>
    <t>Report partiel avec maintien durée [2] [2]</t>
  </si>
  <si>
    <t>Report partiel avec allongement durée [2] [1]</t>
  </si>
  <si>
    <t>estimation</t>
  </si>
  <si>
    <t>maintien de la durée résiduelle</t>
  </si>
  <si>
    <t>augmentation de la durée résiduelle</t>
  </si>
  <si>
    <t>capital initial</t>
  </si>
  <si>
    <t>Caractéristiques du crédit</t>
  </si>
  <si>
    <t>Surcoût du report</t>
  </si>
  <si>
    <t>Coût sur durée restante</t>
  </si>
  <si>
    <t>Taux actuel du crédit</t>
  </si>
  <si>
    <t>ADE CNP calculée sur</t>
  </si>
  <si>
    <t>report total (capital et intérêts)</t>
  </si>
  <si>
    <t>report partiel (capital seulement)</t>
  </si>
  <si>
    <t>demande à traiter par avenant formalisé</t>
  </si>
  <si>
    <t>demande éligible au dispositif exceptionnel simplifié</t>
  </si>
  <si>
    <t xml:space="preserve"> (2) Si délégation d'assurance (Ecureuil ADE Services ou délégation externe), saisir 0€</t>
  </si>
  <si>
    <t>(1) Si ADE CNP calculée sur CRD, saisir le montant d'assurance de la dernière échéance payée avant report</t>
  </si>
  <si>
    <t>Estimation du coût d'un report de crédit immobilier</t>
  </si>
  <si>
    <t>Durée du report demandé</t>
  </si>
  <si>
    <t>avec vérification de l'éligibilité au dispositif exceptionnel simplifié</t>
  </si>
  <si>
    <r>
      <t xml:space="preserve">dont ADE CNP </t>
    </r>
    <r>
      <rPr>
        <i/>
        <vertAlign val="superscript"/>
        <sz val="10"/>
        <color theme="1" tint="0.34998626667073579"/>
        <rFont val="Arial"/>
        <family val="2"/>
      </rPr>
      <t>(1) (2)</t>
    </r>
  </si>
  <si>
    <t>ce simulateur est à usage strictement interne</t>
  </si>
  <si>
    <t>les résultats ne doivent pas être imprimés et remis au client</t>
  </si>
  <si>
    <t>avenant prêt avec clause contractuelle</t>
  </si>
  <si>
    <t>avenant prêt sans clause contractuelle</t>
  </si>
  <si>
    <t>Facturation des frais d'avenant</t>
  </si>
  <si>
    <t>demande éligible au dispositif simplifié</t>
  </si>
  <si>
    <t>la simulation n'est pas possible sur les prêts à paliers type PRIMOLIS</t>
  </si>
  <si>
    <t>augmentation échéance</t>
  </si>
  <si>
    <t>ancien total à payer</t>
  </si>
  <si>
    <t>coût assurance (période report)</t>
  </si>
  <si>
    <t>coût avenant</t>
  </si>
  <si>
    <t>nouveau total  payer</t>
  </si>
  <si>
    <t>écart surcoût</t>
  </si>
  <si>
    <t>capital restant dû - IN</t>
  </si>
  <si>
    <t>capital restant dû - OUT</t>
  </si>
  <si>
    <t>Il est possible de rencontrer 3 typologies d'assurance CNP</t>
  </si>
  <si>
    <t>Assurance calculée sur capital initial</t>
  </si>
  <si>
    <t>Assurance calculée sur capital restant dû avec prélèvement IN</t>
  </si>
  <si>
    <t>Assurance calculée sur capital restant dû avec prélèvement OUT</t>
  </si>
  <si>
    <t>Contrats commercialisés depuis janvier 2017</t>
  </si>
  <si>
    <t>En général, cela concerne les contrats commercialisés jusqu'en 2016</t>
  </si>
  <si>
    <t>Contrats ayant fait l'objet d'un avenant dans le cadre du dispositif PARADE suite demande de déliaison/substitution</t>
  </si>
  <si>
    <t>L'échéance globale (avec assurance) est constante</t>
  </si>
  <si>
    <t>L'échéance est constante hors assurance et l'assurance dégressive se rajoute</t>
  </si>
  <si>
    <t>Tableau d'amortissement</t>
  </si>
  <si>
    <t>L'assurance est constante</t>
  </si>
  <si>
    <t>L'assurance est dégressive</t>
  </si>
  <si>
    <t>Le montant à recouvrer (échéance globale) est constant</t>
  </si>
  <si>
    <t>Le montant à recouvrer (échéance globale) est dégressif</t>
  </si>
  <si>
    <t>les typologies d'assurances CNP sont détaillées dans l'onglet assurance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</si>
</sst>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8" formatCode="#,##0.00\ &quot;€&quot;;[Red]\-#,##0.00\ &quot;€&quot;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#,##0.00\ &quot;€&quot;"/>
    <numFmt numFmtId="165" formatCode="#,##0\ &quot;€&quot;"/>
    <numFmt numFmtId="166" formatCode="_-* #,##0_-;\-* #,##0_-;_-* &quot;-&quot;??_-;_-@_-"/>
    <numFmt numFmtId="167" formatCode="#&quot; mois&quot;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b/>
      <sz val="11"/>
      <color theme="0"/>
      <name val="Arial"/>
      <family val="2"/>
    </font>
    <font>
      <b/>
      <sz val="12"/>
      <color theme="1" tint="0.34998626667073579"/>
      <name val="Arial"/>
      <family val="2"/>
    </font>
    <font>
      <sz val="9"/>
      <color theme="1" tint="0.34998626667073579"/>
      <name val="Arial"/>
      <family val="2"/>
    </font>
    <font>
      <b/>
      <sz val="11"/>
      <color theme="1" tint="0.34998626667073579"/>
      <name val="Arial"/>
      <family val="2"/>
    </font>
    <font>
      <b/>
      <sz val="9"/>
      <color theme="1" tint="0.34998626667073579"/>
      <name val="Arial"/>
      <family val="2"/>
    </font>
    <font>
      <sz val="10"/>
      <color theme="1" tint="0.34998626667073579"/>
      <name val="Arial"/>
      <family val="2"/>
    </font>
    <font>
      <i/>
      <sz val="10"/>
      <color theme="1" tint="0.34998626667073579"/>
      <name val="Arial"/>
      <family val="2"/>
    </font>
    <font>
      <i/>
      <vertAlign val="superscript"/>
      <sz val="10"/>
      <color theme="1" tint="0.34998626667073579"/>
      <name val="Arial"/>
      <family val="2"/>
    </font>
    <font>
      <i/>
      <sz val="8"/>
      <color theme="1" tint="0.34998626667073579"/>
      <name val="Arial"/>
      <family val="2"/>
    </font>
    <font>
      <sz val="8"/>
      <color theme="1" tint="0.34998626667073579"/>
      <name val="Arial"/>
      <family val="2"/>
    </font>
    <font>
      <b/>
      <sz val="10"/>
      <color theme="1" tint="0.34998626667073579"/>
      <name val="Arial"/>
      <family val="2"/>
    </font>
    <font>
      <b/>
      <sz val="9"/>
      <color rgb="FFFF3300"/>
      <name val="Arial"/>
      <family val="2"/>
    </font>
    <font>
      <sz val="10"/>
      <color theme="1"/>
      <name val="Calibri"/>
      <family val="2"/>
      <scheme val="minor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6600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1" tint="0.24994659260841701"/>
      </left>
      <right/>
      <top style="thin">
        <color theme="1" tint="0.24994659260841701"/>
      </top>
      <bottom style="thin">
        <color theme="1" tint="0.24994659260841701"/>
      </bottom>
      <diagonal/>
    </border>
    <border>
      <left/>
      <right/>
      <top style="thin">
        <color theme="1" tint="0.24994659260841701"/>
      </top>
      <bottom style="thin">
        <color theme="1" tint="0.24994659260841701"/>
      </bottom>
      <diagonal/>
    </border>
    <border>
      <left/>
      <right style="thin">
        <color theme="1" tint="0.24994659260841701"/>
      </right>
      <top style="thin">
        <color theme="1" tint="0.24994659260841701"/>
      </top>
      <bottom style="thin">
        <color theme="1" tint="0.24994659260841701"/>
      </bottom>
      <diagonal/>
    </border>
    <border>
      <left style="thin">
        <color theme="1" tint="0.24994659260841701"/>
      </left>
      <right/>
      <top style="thin">
        <color theme="1" tint="0.24994659260841701"/>
      </top>
      <bottom/>
      <diagonal/>
    </border>
    <border>
      <left style="thin">
        <color theme="0"/>
      </left>
      <right style="thin">
        <color theme="0"/>
      </right>
      <top style="thin">
        <color theme="1" tint="0.24994659260841701"/>
      </top>
      <bottom style="thin">
        <color theme="0"/>
      </bottom>
      <diagonal/>
    </border>
    <border>
      <left/>
      <right style="thin">
        <color theme="1" tint="0.24994659260841701"/>
      </right>
      <top style="thin">
        <color theme="1" tint="0.24994659260841701"/>
      </top>
      <bottom/>
      <diagonal/>
    </border>
    <border>
      <left style="thin">
        <color theme="1" tint="0.24994659260841701"/>
      </left>
      <right/>
      <top/>
      <bottom/>
      <diagonal/>
    </border>
    <border>
      <left/>
      <right style="thin">
        <color theme="1" tint="0.24994659260841701"/>
      </right>
      <top/>
      <bottom/>
      <diagonal/>
    </border>
    <border>
      <left style="thin">
        <color theme="1" tint="0.24994659260841701"/>
      </left>
      <right/>
      <top/>
      <bottom style="thin">
        <color theme="1" tint="0.24994659260841701"/>
      </bottom>
      <diagonal/>
    </border>
    <border>
      <left/>
      <right/>
      <top/>
      <bottom style="thin">
        <color theme="1" tint="0.24994659260841701"/>
      </bottom>
      <diagonal/>
    </border>
    <border>
      <left/>
      <right style="thin">
        <color theme="1" tint="0.24994659260841701"/>
      </right>
      <top/>
      <bottom style="thin">
        <color theme="1" tint="0.24994659260841701"/>
      </bottom>
      <diagonal/>
    </border>
    <border>
      <left/>
      <right/>
      <top style="thin">
        <color theme="1" tint="0.24994659260841701"/>
      </top>
      <bottom/>
      <diagonal/>
    </border>
    <border>
      <left style="thin">
        <color theme="0"/>
      </left>
      <right style="thin">
        <color theme="1" tint="0.24994659260841701"/>
      </right>
      <top style="thin">
        <color theme="1" tint="0.24994659260841701"/>
      </top>
      <bottom style="thin">
        <color theme="0"/>
      </bottom>
      <diagonal/>
    </border>
    <border>
      <left style="thin">
        <color theme="0"/>
      </left>
      <right style="thin">
        <color theme="1" tint="0.24994659260841701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 tint="0.24994659260841701"/>
      </bottom>
      <diagonal/>
    </border>
    <border>
      <left style="thin">
        <color theme="0"/>
      </left>
      <right style="thin">
        <color theme="1" tint="0.24994659260841701"/>
      </right>
      <top style="thin">
        <color theme="0"/>
      </top>
      <bottom style="thin">
        <color theme="1" tint="0.2499465926084170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5">
    <xf numFmtId="0" fontId="0" fillId="0" borderId="0" xfId="0"/>
    <xf numFmtId="0" fontId="16" fillId="0" borderId="0" xfId="0" applyFont="1"/>
    <xf numFmtId="0" fontId="2" fillId="0" borderId="0" xfId="0" applyFont="1" applyBorder="1" applyAlignment="1" applyProtection="1">
      <alignment horizontal="left" vertical="center"/>
      <protection hidden="1"/>
    </xf>
    <xf numFmtId="44" fontId="2" fillId="0" borderId="0" xfId="0" applyNumberFormat="1" applyFont="1" applyBorder="1" applyAlignment="1" applyProtection="1">
      <alignment horizontal="center" vertical="center"/>
      <protection hidden="1"/>
    </xf>
    <xf numFmtId="0" fontId="17" fillId="3" borderId="0" xfId="0" applyFont="1" applyFill="1" applyAlignment="1">
      <alignment horizontal="left" vertical="center"/>
    </xf>
    <xf numFmtId="0" fontId="18" fillId="3" borderId="0" xfId="0" applyFont="1" applyFill="1" applyAlignment="1">
      <alignment horizontal="left" vertical="center"/>
    </xf>
    <xf numFmtId="0" fontId="19" fillId="3" borderId="0" xfId="0" applyFont="1" applyFill="1" applyAlignment="1">
      <alignment horizontal="left" vertical="center"/>
    </xf>
    <xf numFmtId="0" fontId="20" fillId="3" borderId="0" xfId="0" applyFont="1" applyFill="1" applyAlignment="1">
      <alignment horizontal="left" vertical="center"/>
    </xf>
    <xf numFmtId="0" fontId="5" fillId="0" borderId="0" xfId="0" applyFont="1" applyBorder="1" applyAlignment="1" applyProtection="1">
      <alignment horizontal="center" vertical="center"/>
      <protection hidden="1"/>
    </xf>
    <xf numFmtId="0" fontId="6" fillId="3" borderId="0" xfId="0" applyFont="1" applyFill="1" applyBorder="1" applyAlignment="1" applyProtection="1">
      <alignment horizontal="center" vertical="center"/>
      <protection hidden="1"/>
    </xf>
    <xf numFmtId="43" fontId="2" fillId="0" borderId="0" xfId="2" applyFont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left" vertical="center"/>
      <protection hidden="1"/>
    </xf>
    <xf numFmtId="0" fontId="15" fillId="0" borderId="0" xfId="0" applyFont="1" applyBorder="1" applyAlignment="1" applyProtection="1">
      <alignment horizontal="left" vertical="center" indent="5"/>
      <protection hidden="1"/>
    </xf>
    <xf numFmtId="0" fontId="15" fillId="0" borderId="0" xfId="0" applyFont="1" applyBorder="1" applyAlignment="1" applyProtection="1">
      <alignment horizontal="center" vertical="center"/>
      <protection hidden="1"/>
    </xf>
    <xf numFmtId="0" fontId="4" fillId="4" borderId="2" xfId="0" applyFont="1" applyFill="1" applyBorder="1" applyAlignment="1" applyProtection="1">
      <alignment horizontal="center" vertical="center"/>
      <protection hidden="1"/>
    </xf>
    <xf numFmtId="0" fontId="4" fillId="4" borderId="3" xfId="0" applyFont="1" applyFill="1" applyBorder="1" applyAlignment="1" applyProtection="1">
      <alignment horizontal="center" vertical="center"/>
      <protection hidden="1"/>
    </xf>
    <xf numFmtId="0" fontId="4" fillId="4" borderId="4" xfId="0" applyFont="1" applyFill="1" applyBorder="1" applyAlignment="1" applyProtection="1">
      <alignment horizontal="center" vertical="center"/>
      <protection hidden="1"/>
    </xf>
    <xf numFmtId="0" fontId="8" fillId="3" borderId="0" xfId="0" applyFont="1" applyFill="1" applyBorder="1" applyAlignment="1" applyProtection="1">
      <alignment horizontal="center" vertical="center"/>
      <protection hidden="1"/>
    </xf>
    <xf numFmtId="0" fontId="9" fillId="0" borderId="5" xfId="0" applyFont="1" applyBorder="1" applyAlignment="1" applyProtection="1">
      <alignment horizontal="left" vertical="center"/>
      <protection hidden="1"/>
    </xf>
    <xf numFmtId="0" fontId="9" fillId="0" borderId="7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left" vertical="center"/>
      <protection hidden="1"/>
    </xf>
    <xf numFmtId="0" fontId="9" fillId="0" borderId="8" xfId="0" applyFont="1" applyBorder="1" applyAlignment="1" applyProtection="1">
      <alignment horizontal="left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10" fontId="9" fillId="0" borderId="0" xfId="1" applyNumberFormat="1" applyFont="1" applyBorder="1" applyAlignment="1" applyProtection="1">
      <alignment horizontal="center" vertical="center"/>
      <protection hidden="1"/>
    </xf>
    <xf numFmtId="0" fontId="10" fillId="0" borderId="8" xfId="0" applyFont="1" applyBorder="1" applyAlignment="1" applyProtection="1">
      <alignment horizontal="right" vertical="center"/>
      <protection hidden="1"/>
    </xf>
    <xf numFmtId="10" fontId="2" fillId="0" borderId="0" xfId="1" applyNumberFormat="1" applyFont="1" applyBorder="1" applyAlignment="1" applyProtection="1">
      <alignment horizontal="center" vertical="center"/>
      <protection hidden="1"/>
    </xf>
    <xf numFmtId="0" fontId="9" fillId="0" borderId="10" xfId="0" applyFont="1" applyBorder="1" applyAlignment="1" applyProtection="1">
      <alignment horizontal="left" vertical="center"/>
      <protection hidden="1"/>
    </xf>
    <xf numFmtId="44" fontId="9" fillId="0" borderId="11" xfId="0" applyNumberFormat="1" applyFont="1" applyBorder="1" applyAlignment="1" applyProtection="1">
      <alignment horizontal="center" vertical="center"/>
      <protection hidden="1"/>
    </xf>
    <xf numFmtId="0" fontId="9" fillId="0" borderId="12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left" vertical="center"/>
      <protection hidden="1"/>
    </xf>
    <xf numFmtId="164" fontId="13" fillId="0" borderId="0" xfId="0" applyNumberFormat="1" applyFont="1" applyBorder="1" applyAlignment="1" applyProtection="1">
      <alignment horizontal="center" vertical="center"/>
      <protection hidden="1"/>
    </xf>
    <xf numFmtId="0" fontId="13" fillId="0" borderId="0" xfId="0" applyFont="1" applyBorder="1" applyAlignment="1" applyProtection="1">
      <alignment horizontal="center" vertical="center"/>
      <protection hidden="1"/>
    </xf>
    <xf numFmtId="164" fontId="6" fillId="0" borderId="0" xfId="0" applyNumberFormat="1" applyFont="1" applyBorder="1" applyAlignment="1" applyProtection="1">
      <alignment horizontal="center" vertical="center"/>
      <protection hidden="1"/>
    </xf>
    <xf numFmtId="0" fontId="4" fillId="4" borderId="5" xfId="0" applyFont="1" applyFill="1" applyBorder="1" applyAlignment="1" applyProtection="1">
      <alignment horizontal="center" vertical="center"/>
      <protection hidden="1"/>
    </xf>
    <xf numFmtId="0" fontId="4" fillId="4" borderId="13" xfId="0" applyFont="1" applyFill="1" applyBorder="1" applyAlignment="1" applyProtection="1">
      <alignment horizontal="center" vertical="center"/>
      <protection hidden="1"/>
    </xf>
    <xf numFmtId="0" fontId="4" fillId="4" borderId="7" xfId="0" applyFont="1" applyFill="1" applyBorder="1" applyAlignment="1" applyProtection="1">
      <alignment horizontal="center" vertical="center"/>
      <protection hidden="1"/>
    </xf>
    <xf numFmtId="0" fontId="9" fillId="0" borderId="14" xfId="0" applyFont="1" applyBorder="1" applyAlignment="1" applyProtection="1">
      <alignment horizontal="center" vertical="center"/>
      <protection hidden="1"/>
    </xf>
    <xf numFmtId="167" fontId="2" fillId="0" borderId="0" xfId="0" applyNumberFormat="1" applyFont="1" applyBorder="1" applyAlignment="1" applyProtection="1">
      <alignment horizontal="center" vertical="center"/>
      <protection hidden="1"/>
    </xf>
    <xf numFmtId="0" fontId="4" fillId="5" borderId="2" xfId="0" applyFont="1" applyFill="1" applyBorder="1" applyAlignment="1" applyProtection="1">
      <alignment horizontal="center" vertical="center"/>
      <protection hidden="1"/>
    </xf>
    <xf numFmtId="0" fontId="4" fillId="5" borderId="3" xfId="0" applyFont="1" applyFill="1" applyBorder="1" applyAlignment="1" applyProtection="1">
      <alignment horizontal="center" vertical="center"/>
      <protection hidden="1"/>
    </xf>
    <xf numFmtId="0" fontId="4" fillId="5" borderId="4" xfId="0" applyFont="1" applyFill="1" applyBorder="1" applyAlignment="1" applyProtection="1">
      <alignment horizontal="center" vertical="center"/>
      <protection hidden="1"/>
    </xf>
    <xf numFmtId="44" fontId="14" fillId="0" borderId="3" xfId="2" applyNumberFormat="1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vertical="center"/>
      <protection hidden="1"/>
    </xf>
    <xf numFmtId="44" fontId="14" fillId="0" borderId="13" xfId="2" applyNumberFormat="1" applyFont="1" applyBorder="1" applyAlignment="1" applyProtection="1">
      <alignment horizontal="center" vertical="center"/>
      <protection hidden="1"/>
    </xf>
    <xf numFmtId="0" fontId="15" fillId="0" borderId="7" xfId="0" applyFont="1" applyBorder="1" applyAlignment="1" applyProtection="1">
      <alignment horizontal="center" vertical="center"/>
      <protection hidden="1"/>
    </xf>
    <xf numFmtId="44" fontId="14" fillId="0" borderId="11" xfId="2" applyNumberFormat="1" applyFont="1" applyBorder="1" applyAlignment="1" applyProtection="1">
      <alignment horizontal="center" vertical="center"/>
      <protection hidden="1"/>
    </xf>
    <xf numFmtId="0" fontId="15" fillId="0" borderId="12" xfId="0" applyFont="1" applyBorder="1" applyAlignment="1" applyProtection="1">
      <alignment horizontal="center" vertical="center"/>
      <protection hidden="1"/>
    </xf>
    <xf numFmtId="165" fontId="6" fillId="0" borderId="0" xfId="0" applyNumberFormat="1" applyFont="1" applyBorder="1" applyAlignment="1" applyProtection="1">
      <alignment horizontal="center" vertical="center"/>
      <protection hidden="1"/>
    </xf>
    <xf numFmtId="8" fontId="6" fillId="0" borderId="0" xfId="0" applyNumberFormat="1" applyFont="1" applyBorder="1" applyAlignment="1" applyProtection="1">
      <alignment horizontal="center" vertical="center"/>
      <protection hidden="1"/>
    </xf>
    <xf numFmtId="8" fontId="6" fillId="3" borderId="0" xfId="0" applyNumberFormat="1" applyFont="1" applyFill="1" applyBorder="1" applyAlignment="1" applyProtection="1">
      <alignment horizontal="center" vertical="center"/>
      <protection hidden="1"/>
    </xf>
    <xf numFmtId="166" fontId="2" fillId="0" borderId="0" xfId="2" applyNumberFormat="1" applyFont="1" applyBorder="1" applyAlignment="1" applyProtection="1">
      <alignment horizontal="center" vertical="center"/>
      <protection hidden="1"/>
    </xf>
    <xf numFmtId="44" fontId="9" fillId="2" borderId="6" xfId="2" applyNumberFormat="1" applyFont="1" applyFill="1" applyBorder="1" applyAlignment="1" applyProtection="1">
      <alignment horizontal="center" vertical="center"/>
      <protection locked="0" hidden="1"/>
    </xf>
    <xf numFmtId="167" fontId="9" fillId="2" borderId="1" xfId="0" applyNumberFormat="1" applyFont="1" applyFill="1" applyBorder="1" applyAlignment="1" applyProtection="1">
      <alignment horizontal="center" vertical="center"/>
      <protection locked="0" hidden="1"/>
    </xf>
    <xf numFmtId="10" fontId="9" fillId="2" borderId="1" xfId="1" applyNumberFormat="1" applyFont="1" applyFill="1" applyBorder="1" applyAlignment="1" applyProtection="1">
      <alignment horizontal="center" vertical="center"/>
      <protection locked="0" hidden="1"/>
    </xf>
    <xf numFmtId="44" fontId="9" fillId="2" borderId="1" xfId="2" applyNumberFormat="1" applyFont="1" applyFill="1" applyBorder="1" applyAlignment="1" applyProtection="1">
      <alignment horizontal="center" vertical="center"/>
      <protection locked="0" hidden="1"/>
    </xf>
    <xf numFmtId="0" fontId="9" fillId="2" borderId="1" xfId="0" applyFont="1" applyFill="1" applyBorder="1" applyAlignment="1" applyProtection="1">
      <alignment horizontal="center" vertical="center"/>
      <protection locked="0" hidden="1"/>
    </xf>
    <xf numFmtId="167" fontId="9" fillId="2" borderId="6" xfId="0" applyNumberFormat="1" applyFont="1" applyFill="1" applyBorder="1" applyAlignment="1" applyProtection="1">
      <alignment horizontal="center" vertical="center"/>
      <protection locked="0" hidden="1"/>
    </xf>
    <xf numFmtId="0" fontId="9" fillId="2" borderId="1" xfId="0" applyFont="1" applyFill="1" applyBorder="1" applyAlignment="1" applyProtection="1">
      <alignment horizontal="center" vertical="center"/>
      <protection locked="0" hidden="1"/>
    </xf>
    <xf numFmtId="0" fontId="9" fillId="2" borderId="15" xfId="0" applyFont="1" applyFill="1" applyBorder="1" applyAlignment="1" applyProtection="1">
      <alignment horizontal="center" vertical="center"/>
      <protection locked="0" hidden="1"/>
    </xf>
    <xf numFmtId="0" fontId="9" fillId="2" borderId="16" xfId="0" applyFont="1" applyFill="1" applyBorder="1" applyAlignment="1" applyProtection="1">
      <alignment horizontal="center" vertical="center"/>
      <protection locked="0" hidden="1"/>
    </xf>
    <xf numFmtId="0" fontId="9" fillId="2" borderId="17" xfId="0" applyFont="1" applyFill="1" applyBorder="1" applyAlignment="1" applyProtection="1">
      <alignment horizontal="center" vertical="center"/>
      <protection locked="0" hidden="1"/>
    </xf>
    <xf numFmtId="0" fontId="9" fillId="2" borderId="2" xfId="0" applyFont="1" applyFill="1" applyBorder="1" applyAlignment="1" applyProtection="1">
      <alignment horizontal="center" vertical="center"/>
      <protection locked="0" hidden="1"/>
    </xf>
  </cellXfs>
  <cellStyles count="3">
    <cellStyle name="Milliers" xfId="2" builtinId="3"/>
    <cellStyle name="Normal" xfId="0" builtinId="0"/>
    <cellStyle name="Pourcentage" xfId="1" builtinId="5"/>
  </cellStyles>
  <dxfs count="6"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B050"/>
        </patternFill>
      </fill>
      <border>
        <left/>
        <right/>
        <top/>
        <bottom/>
      </border>
    </dxf>
    <dxf>
      <font>
        <b/>
        <i val="0"/>
        <color theme="0"/>
      </font>
      <fill>
        <patternFill>
          <bgColor rgb="FFFF330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rgb="FF00B050"/>
        </patternFill>
      </fill>
    </dxf>
  </dxfs>
  <tableStyles count="0" defaultTableStyle="TableStyleMedium2" defaultPivotStyle="PivotStyleLight16"/>
  <colors>
    <mruColors>
      <color rgb="FFFF66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</xdr:row>
      <xdr:rowOff>0</xdr:rowOff>
    </xdr:from>
    <xdr:to>
      <xdr:col>1</xdr:col>
      <xdr:colOff>411618</xdr:colOff>
      <xdr:row>5</xdr:row>
      <xdr:rowOff>169500</xdr:rowOff>
    </xdr:to>
    <xdr:sp macro="" textlink="">
      <xdr:nvSpPr>
        <xdr:cNvPr id="4" name="Google Shape;516;p37"/>
        <xdr:cNvSpPr>
          <a:spLocks noChangeAspect="1"/>
        </xdr:cNvSpPr>
      </xdr:nvSpPr>
      <xdr:spPr bwMode="auto">
        <a:xfrm>
          <a:off x="714375" y="762000"/>
          <a:ext cx="411618" cy="360000"/>
        </a:xfrm>
        <a:custGeom>
          <a:avLst/>
          <a:gdLst>
            <a:gd name="T0" fmla="*/ 264643 w 16266"/>
            <a:gd name="T1" fmla="*/ 134294 h 14215"/>
            <a:gd name="T2" fmla="*/ 272808 w 16266"/>
            <a:gd name="T3" fmla="*/ 137271 h 14215"/>
            <a:gd name="T4" fmla="*/ 277998 w 16266"/>
            <a:gd name="T5" fmla="*/ 143194 h 14215"/>
            <a:gd name="T6" fmla="*/ 280214 w 16266"/>
            <a:gd name="T7" fmla="*/ 150606 h 14215"/>
            <a:gd name="T8" fmla="*/ 272049 w 16266"/>
            <a:gd name="T9" fmla="*/ 271534 h 14215"/>
            <a:gd name="T10" fmla="*/ 269833 w 16266"/>
            <a:gd name="T11" fmla="*/ 280435 h 14215"/>
            <a:gd name="T12" fmla="*/ 264643 w 16266"/>
            <a:gd name="T13" fmla="*/ 287117 h 14215"/>
            <a:gd name="T14" fmla="*/ 257237 w 16266"/>
            <a:gd name="T15" fmla="*/ 291583 h 14215"/>
            <a:gd name="T16" fmla="*/ 240179 w 16266"/>
            <a:gd name="T17" fmla="*/ 293071 h 14215"/>
            <a:gd name="T18" fmla="*/ 232773 w 16266"/>
            <a:gd name="T19" fmla="*/ 289335 h 14215"/>
            <a:gd name="T20" fmla="*/ 226095 w 16266"/>
            <a:gd name="T21" fmla="*/ 283411 h 14215"/>
            <a:gd name="T22" fmla="*/ 222392 w 16266"/>
            <a:gd name="T23" fmla="*/ 276000 h 14215"/>
            <a:gd name="T24" fmla="*/ 212771 w 16266"/>
            <a:gd name="T25" fmla="*/ 155071 h 14215"/>
            <a:gd name="T26" fmla="*/ 214228 w 16266"/>
            <a:gd name="T27" fmla="*/ 146900 h 14215"/>
            <a:gd name="T28" fmla="*/ 217931 w 16266"/>
            <a:gd name="T29" fmla="*/ 140217 h 14215"/>
            <a:gd name="T30" fmla="*/ 224608 w 16266"/>
            <a:gd name="T31" fmla="*/ 135023 h 14215"/>
            <a:gd name="T32" fmla="*/ 232773 w 16266"/>
            <a:gd name="T33" fmla="*/ 133565 h 14215"/>
            <a:gd name="T34" fmla="*/ 246857 w 16266"/>
            <a:gd name="T35" fmla="*/ 316795 h 14215"/>
            <a:gd name="T36" fmla="*/ 257965 w 16266"/>
            <a:gd name="T37" fmla="*/ 319013 h 14215"/>
            <a:gd name="T38" fmla="*/ 267618 w 16266"/>
            <a:gd name="T39" fmla="*/ 325695 h 14215"/>
            <a:gd name="T40" fmla="*/ 274295 w 16266"/>
            <a:gd name="T41" fmla="*/ 335355 h 14215"/>
            <a:gd name="T42" fmla="*/ 276511 w 16266"/>
            <a:gd name="T43" fmla="*/ 346473 h 14215"/>
            <a:gd name="T44" fmla="*/ 274295 w 16266"/>
            <a:gd name="T45" fmla="*/ 358350 h 14215"/>
            <a:gd name="T46" fmla="*/ 267618 w 16266"/>
            <a:gd name="T47" fmla="*/ 367250 h 14215"/>
            <a:gd name="T48" fmla="*/ 257965 w 16266"/>
            <a:gd name="T49" fmla="*/ 373933 h 14215"/>
            <a:gd name="T50" fmla="*/ 246857 w 16266"/>
            <a:gd name="T51" fmla="*/ 376151 h 14215"/>
            <a:gd name="T52" fmla="*/ 234989 w 16266"/>
            <a:gd name="T53" fmla="*/ 373933 h 14215"/>
            <a:gd name="T54" fmla="*/ 226095 w 16266"/>
            <a:gd name="T55" fmla="*/ 367250 h 14215"/>
            <a:gd name="T56" fmla="*/ 219418 w 16266"/>
            <a:gd name="T57" fmla="*/ 358350 h 14215"/>
            <a:gd name="T58" fmla="*/ 217202 w 16266"/>
            <a:gd name="T59" fmla="*/ 346473 h 14215"/>
            <a:gd name="T60" fmla="*/ 219418 w 16266"/>
            <a:gd name="T61" fmla="*/ 335355 h 14215"/>
            <a:gd name="T62" fmla="*/ 226095 w 16266"/>
            <a:gd name="T63" fmla="*/ 325695 h 14215"/>
            <a:gd name="T64" fmla="*/ 234989 w 16266"/>
            <a:gd name="T65" fmla="*/ 319013 h 14215"/>
            <a:gd name="T66" fmla="*/ 246857 w 16266"/>
            <a:gd name="T67" fmla="*/ 316795 h 14215"/>
            <a:gd name="T68" fmla="*/ 238692 w 16266"/>
            <a:gd name="T69" fmla="*/ 759 h 14215"/>
            <a:gd name="T70" fmla="*/ 231286 w 16266"/>
            <a:gd name="T71" fmla="*/ 3736 h 14215"/>
            <a:gd name="T72" fmla="*/ 225367 w 16266"/>
            <a:gd name="T73" fmla="*/ 8931 h 14215"/>
            <a:gd name="T74" fmla="*/ 220177 w 16266"/>
            <a:gd name="T75" fmla="*/ 14854 h 14215"/>
            <a:gd name="T76" fmla="*/ 2216 w 16266"/>
            <a:gd name="T77" fmla="*/ 389516 h 14215"/>
            <a:gd name="T78" fmla="*/ 0 w 16266"/>
            <a:gd name="T79" fmla="*/ 396928 h 14215"/>
            <a:gd name="T80" fmla="*/ 0 w 16266"/>
            <a:gd name="T81" fmla="*/ 405069 h 14215"/>
            <a:gd name="T82" fmla="*/ 2216 w 16266"/>
            <a:gd name="T83" fmla="*/ 413240 h 14215"/>
            <a:gd name="T84" fmla="*/ 6678 w 16266"/>
            <a:gd name="T85" fmla="*/ 419923 h 14215"/>
            <a:gd name="T86" fmla="*/ 11868 w 16266"/>
            <a:gd name="T87" fmla="*/ 425846 h 14215"/>
            <a:gd name="T88" fmla="*/ 19274 w 16266"/>
            <a:gd name="T89" fmla="*/ 429552 h 14215"/>
            <a:gd name="T90" fmla="*/ 26680 w 16266"/>
            <a:gd name="T91" fmla="*/ 431800 h 14215"/>
            <a:gd name="T92" fmla="*/ 470736 w 16266"/>
            <a:gd name="T93" fmla="*/ 431041 h 14215"/>
            <a:gd name="T94" fmla="*/ 478142 w 16266"/>
            <a:gd name="T95" fmla="*/ 428094 h 14215"/>
            <a:gd name="T96" fmla="*/ 484820 w 16266"/>
            <a:gd name="T97" fmla="*/ 422900 h 14215"/>
            <a:gd name="T98" fmla="*/ 489251 w 16266"/>
            <a:gd name="T99" fmla="*/ 416946 h 14215"/>
            <a:gd name="T100" fmla="*/ 492954 w 16266"/>
            <a:gd name="T101" fmla="*/ 408805 h 14215"/>
            <a:gd name="T102" fmla="*/ 493713 w 16266"/>
            <a:gd name="T103" fmla="*/ 401363 h 14215"/>
            <a:gd name="T104" fmla="*/ 492954 w 16266"/>
            <a:gd name="T105" fmla="*/ 393222 h 14215"/>
            <a:gd name="T106" fmla="*/ 489251 w 16266"/>
            <a:gd name="T107" fmla="*/ 385780 h 14215"/>
            <a:gd name="T108" fmla="*/ 271321 w 16266"/>
            <a:gd name="T109" fmla="*/ 11877 h 14215"/>
            <a:gd name="T110" fmla="*/ 265402 w 16266"/>
            <a:gd name="T111" fmla="*/ 5954 h 14215"/>
            <a:gd name="T112" fmla="*/ 258724 w 16266"/>
            <a:gd name="T113" fmla="*/ 2248 h 14215"/>
            <a:gd name="T114" fmla="*/ 250559 w 16266"/>
            <a:gd name="T115" fmla="*/ 0 h 14215"/>
            <a:gd name="T116" fmla="*/ 0 60000 65536"/>
            <a:gd name="T117" fmla="*/ 0 60000 65536"/>
            <a:gd name="T118" fmla="*/ 0 60000 65536"/>
            <a:gd name="T119" fmla="*/ 0 60000 65536"/>
            <a:gd name="T120" fmla="*/ 0 60000 65536"/>
            <a:gd name="T121" fmla="*/ 0 60000 65536"/>
            <a:gd name="T122" fmla="*/ 0 60000 65536"/>
            <a:gd name="T123" fmla="*/ 0 60000 65536"/>
            <a:gd name="T124" fmla="*/ 0 60000 65536"/>
            <a:gd name="T125" fmla="*/ 0 60000 65536"/>
            <a:gd name="T126" fmla="*/ 0 60000 65536"/>
            <a:gd name="T127" fmla="*/ 0 60000 65536"/>
            <a:gd name="T128" fmla="*/ 0 60000 65536"/>
            <a:gd name="T129" fmla="*/ 0 60000 65536"/>
            <a:gd name="T130" fmla="*/ 0 60000 65536"/>
            <a:gd name="T131" fmla="*/ 0 60000 65536"/>
            <a:gd name="T132" fmla="*/ 0 60000 65536"/>
            <a:gd name="T133" fmla="*/ 0 60000 65536"/>
            <a:gd name="T134" fmla="*/ 0 60000 65536"/>
            <a:gd name="T135" fmla="*/ 0 60000 65536"/>
            <a:gd name="T136" fmla="*/ 0 60000 65536"/>
            <a:gd name="T137" fmla="*/ 0 60000 65536"/>
            <a:gd name="T138" fmla="*/ 0 60000 65536"/>
            <a:gd name="T139" fmla="*/ 0 60000 65536"/>
            <a:gd name="T140" fmla="*/ 0 60000 65536"/>
            <a:gd name="T141" fmla="*/ 0 60000 65536"/>
            <a:gd name="T142" fmla="*/ 0 60000 65536"/>
            <a:gd name="T143" fmla="*/ 0 60000 65536"/>
            <a:gd name="T144" fmla="*/ 0 60000 65536"/>
            <a:gd name="T145" fmla="*/ 0 60000 65536"/>
            <a:gd name="T146" fmla="*/ 0 60000 65536"/>
            <a:gd name="T147" fmla="*/ 0 60000 65536"/>
            <a:gd name="T148" fmla="*/ 0 60000 65536"/>
            <a:gd name="T149" fmla="*/ 0 60000 65536"/>
            <a:gd name="T150" fmla="*/ 0 60000 65536"/>
            <a:gd name="T151" fmla="*/ 0 60000 65536"/>
            <a:gd name="T152" fmla="*/ 0 60000 65536"/>
            <a:gd name="T153" fmla="*/ 0 60000 65536"/>
            <a:gd name="T154" fmla="*/ 0 60000 65536"/>
            <a:gd name="T155" fmla="*/ 0 60000 65536"/>
            <a:gd name="T156" fmla="*/ 0 60000 65536"/>
            <a:gd name="T157" fmla="*/ 0 60000 65536"/>
            <a:gd name="T158" fmla="*/ 0 60000 65536"/>
            <a:gd name="T159" fmla="*/ 0 60000 65536"/>
            <a:gd name="T160" fmla="*/ 0 60000 65536"/>
            <a:gd name="T161" fmla="*/ 0 60000 65536"/>
            <a:gd name="T162" fmla="*/ 0 60000 65536"/>
            <a:gd name="T163" fmla="*/ 0 60000 65536"/>
            <a:gd name="T164" fmla="*/ 0 60000 65536"/>
            <a:gd name="T165" fmla="*/ 0 60000 65536"/>
            <a:gd name="T166" fmla="*/ 0 60000 65536"/>
            <a:gd name="T167" fmla="*/ 0 60000 65536"/>
            <a:gd name="T168" fmla="*/ 0 60000 65536"/>
            <a:gd name="T169" fmla="*/ 0 60000 65536"/>
            <a:gd name="T170" fmla="*/ 0 60000 65536"/>
            <a:gd name="T171" fmla="*/ 0 60000 65536"/>
            <a:gd name="T172" fmla="*/ 0 60000 65536"/>
            <a:gd name="T173" fmla="*/ 0 60000 65536"/>
          </a:gdLst>
          <a:ahLst/>
          <a:cxnLst>
            <a:cxn ang="T116">
              <a:pos x="T0" y="T1"/>
            </a:cxn>
            <a:cxn ang="T117">
              <a:pos x="T2" y="T3"/>
            </a:cxn>
            <a:cxn ang="T118">
              <a:pos x="T4" y="T5"/>
            </a:cxn>
            <a:cxn ang="T119">
              <a:pos x="T6" y="T7"/>
            </a:cxn>
            <a:cxn ang="T120">
              <a:pos x="T8" y="T9"/>
            </a:cxn>
            <a:cxn ang="T121">
              <a:pos x="T10" y="T11"/>
            </a:cxn>
            <a:cxn ang="T122">
              <a:pos x="T12" y="T13"/>
            </a:cxn>
            <a:cxn ang="T123">
              <a:pos x="T14" y="T15"/>
            </a:cxn>
            <a:cxn ang="T124">
              <a:pos x="T16" y="T17"/>
            </a:cxn>
            <a:cxn ang="T125">
              <a:pos x="T18" y="T19"/>
            </a:cxn>
            <a:cxn ang="T126">
              <a:pos x="T20" y="T21"/>
            </a:cxn>
            <a:cxn ang="T127">
              <a:pos x="T22" y="T23"/>
            </a:cxn>
            <a:cxn ang="T128">
              <a:pos x="T24" y="T25"/>
            </a:cxn>
            <a:cxn ang="T129">
              <a:pos x="T26" y="T27"/>
            </a:cxn>
            <a:cxn ang="T130">
              <a:pos x="T28" y="T29"/>
            </a:cxn>
            <a:cxn ang="T131">
              <a:pos x="T30" y="T31"/>
            </a:cxn>
            <a:cxn ang="T132">
              <a:pos x="T32" y="T33"/>
            </a:cxn>
            <a:cxn ang="T133">
              <a:pos x="T34" y="T35"/>
            </a:cxn>
            <a:cxn ang="T134">
              <a:pos x="T36" y="T37"/>
            </a:cxn>
            <a:cxn ang="T135">
              <a:pos x="T38" y="T39"/>
            </a:cxn>
            <a:cxn ang="T136">
              <a:pos x="T40" y="T41"/>
            </a:cxn>
            <a:cxn ang="T137">
              <a:pos x="T42" y="T43"/>
            </a:cxn>
            <a:cxn ang="T138">
              <a:pos x="T44" y="T45"/>
            </a:cxn>
            <a:cxn ang="T139">
              <a:pos x="T46" y="T47"/>
            </a:cxn>
            <a:cxn ang="T140">
              <a:pos x="T48" y="T49"/>
            </a:cxn>
            <a:cxn ang="T141">
              <a:pos x="T50" y="T51"/>
            </a:cxn>
            <a:cxn ang="T142">
              <a:pos x="T52" y="T53"/>
            </a:cxn>
            <a:cxn ang="T143">
              <a:pos x="T54" y="T55"/>
            </a:cxn>
            <a:cxn ang="T144">
              <a:pos x="T56" y="T57"/>
            </a:cxn>
            <a:cxn ang="T145">
              <a:pos x="T58" y="T59"/>
            </a:cxn>
            <a:cxn ang="T146">
              <a:pos x="T60" y="T61"/>
            </a:cxn>
            <a:cxn ang="T147">
              <a:pos x="T62" y="T63"/>
            </a:cxn>
            <a:cxn ang="T148">
              <a:pos x="T64" y="T65"/>
            </a:cxn>
            <a:cxn ang="T149">
              <a:pos x="T66" y="T67"/>
            </a:cxn>
            <a:cxn ang="T150">
              <a:pos x="T68" y="T69"/>
            </a:cxn>
            <a:cxn ang="T151">
              <a:pos x="T70" y="T71"/>
            </a:cxn>
            <a:cxn ang="T152">
              <a:pos x="T72" y="T73"/>
            </a:cxn>
            <a:cxn ang="T153">
              <a:pos x="T74" y="T75"/>
            </a:cxn>
            <a:cxn ang="T154">
              <a:pos x="T76" y="T77"/>
            </a:cxn>
            <a:cxn ang="T155">
              <a:pos x="T78" y="T79"/>
            </a:cxn>
            <a:cxn ang="T156">
              <a:pos x="T80" y="T81"/>
            </a:cxn>
            <a:cxn ang="T157">
              <a:pos x="T82" y="T83"/>
            </a:cxn>
            <a:cxn ang="T158">
              <a:pos x="T84" y="T85"/>
            </a:cxn>
            <a:cxn ang="T159">
              <a:pos x="T86" y="T87"/>
            </a:cxn>
            <a:cxn ang="T160">
              <a:pos x="T88" y="T89"/>
            </a:cxn>
            <a:cxn ang="T161">
              <a:pos x="T90" y="T91"/>
            </a:cxn>
            <a:cxn ang="T162">
              <a:pos x="T92" y="T93"/>
            </a:cxn>
            <a:cxn ang="T163">
              <a:pos x="T94" y="T95"/>
            </a:cxn>
            <a:cxn ang="T164">
              <a:pos x="T96" y="T97"/>
            </a:cxn>
            <a:cxn ang="T165">
              <a:pos x="T98" y="T99"/>
            </a:cxn>
            <a:cxn ang="T166">
              <a:pos x="T100" y="T101"/>
            </a:cxn>
            <a:cxn ang="T167">
              <a:pos x="T102" y="T103"/>
            </a:cxn>
            <a:cxn ang="T168">
              <a:pos x="T104" y="T105"/>
            </a:cxn>
            <a:cxn ang="T169">
              <a:pos x="T106" y="T107"/>
            </a:cxn>
            <a:cxn ang="T170">
              <a:pos x="T108" y="T109"/>
            </a:cxn>
            <a:cxn ang="T171">
              <a:pos x="T110" y="T111"/>
            </a:cxn>
            <a:cxn ang="T172">
              <a:pos x="T112" y="T113"/>
            </a:cxn>
            <a:cxn ang="T173">
              <a:pos x="T114" y="T115"/>
            </a:cxn>
          </a:cxnLst>
          <a:rect l="0" t="0" r="r" b="b"/>
          <a:pathLst>
            <a:path w="16266" h="14215" extrusionOk="0">
              <a:moveTo>
                <a:pt x="8597" y="4397"/>
              </a:moveTo>
              <a:lnTo>
                <a:pt x="8719" y="4421"/>
              </a:lnTo>
              <a:lnTo>
                <a:pt x="8866" y="4445"/>
              </a:lnTo>
              <a:lnTo>
                <a:pt x="8988" y="4519"/>
              </a:lnTo>
              <a:lnTo>
                <a:pt x="9085" y="4616"/>
              </a:lnTo>
              <a:lnTo>
                <a:pt x="9159" y="4714"/>
              </a:lnTo>
              <a:lnTo>
                <a:pt x="9208" y="4836"/>
              </a:lnTo>
              <a:lnTo>
                <a:pt x="9232" y="4958"/>
              </a:lnTo>
              <a:lnTo>
                <a:pt x="9256" y="5105"/>
              </a:lnTo>
              <a:lnTo>
                <a:pt x="8963" y="8939"/>
              </a:lnTo>
              <a:lnTo>
                <a:pt x="8939" y="9086"/>
              </a:lnTo>
              <a:lnTo>
                <a:pt x="8890" y="9232"/>
              </a:lnTo>
              <a:lnTo>
                <a:pt x="8817" y="9330"/>
              </a:lnTo>
              <a:lnTo>
                <a:pt x="8719" y="9452"/>
              </a:lnTo>
              <a:lnTo>
                <a:pt x="8597" y="9525"/>
              </a:lnTo>
              <a:lnTo>
                <a:pt x="8475" y="9599"/>
              </a:lnTo>
              <a:lnTo>
                <a:pt x="8353" y="9648"/>
              </a:lnTo>
              <a:lnTo>
                <a:pt x="7913" y="9648"/>
              </a:lnTo>
              <a:lnTo>
                <a:pt x="7791" y="9599"/>
              </a:lnTo>
              <a:lnTo>
                <a:pt x="7669" y="9525"/>
              </a:lnTo>
              <a:lnTo>
                <a:pt x="7547" y="9452"/>
              </a:lnTo>
              <a:lnTo>
                <a:pt x="7449" y="9330"/>
              </a:lnTo>
              <a:lnTo>
                <a:pt x="7376" y="9232"/>
              </a:lnTo>
              <a:lnTo>
                <a:pt x="7327" y="9086"/>
              </a:lnTo>
              <a:lnTo>
                <a:pt x="7303" y="8939"/>
              </a:lnTo>
              <a:lnTo>
                <a:pt x="7010" y="5105"/>
              </a:lnTo>
              <a:lnTo>
                <a:pt x="7034" y="4958"/>
              </a:lnTo>
              <a:lnTo>
                <a:pt x="7058" y="4836"/>
              </a:lnTo>
              <a:lnTo>
                <a:pt x="7107" y="4714"/>
              </a:lnTo>
              <a:lnTo>
                <a:pt x="7180" y="4616"/>
              </a:lnTo>
              <a:lnTo>
                <a:pt x="7278" y="4519"/>
              </a:lnTo>
              <a:lnTo>
                <a:pt x="7400" y="4445"/>
              </a:lnTo>
              <a:lnTo>
                <a:pt x="7547" y="4421"/>
              </a:lnTo>
              <a:lnTo>
                <a:pt x="7669" y="4397"/>
              </a:lnTo>
              <a:lnTo>
                <a:pt x="8597" y="4397"/>
              </a:lnTo>
              <a:close/>
              <a:moveTo>
                <a:pt x="8133" y="10429"/>
              </a:moveTo>
              <a:lnTo>
                <a:pt x="8328" y="10454"/>
              </a:lnTo>
              <a:lnTo>
                <a:pt x="8499" y="10502"/>
              </a:lnTo>
              <a:lnTo>
                <a:pt x="8670" y="10600"/>
              </a:lnTo>
              <a:lnTo>
                <a:pt x="8817" y="10722"/>
              </a:lnTo>
              <a:lnTo>
                <a:pt x="8939" y="10869"/>
              </a:lnTo>
              <a:lnTo>
                <a:pt x="9037" y="11040"/>
              </a:lnTo>
              <a:lnTo>
                <a:pt x="9085" y="11211"/>
              </a:lnTo>
              <a:lnTo>
                <a:pt x="9110" y="11406"/>
              </a:lnTo>
              <a:lnTo>
                <a:pt x="9085" y="11601"/>
              </a:lnTo>
              <a:lnTo>
                <a:pt x="9037" y="11797"/>
              </a:lnTo>
              <a:lnTo>
                <a:pt x="8939" y="11943"/>
              </a:lnTo>
              <a:lnTo>
                <a:pt x="8817" y="12090"/>
              </a:lnTo>
              <a:lnTo>
                <a:pt x="8670" y="12212"/>
              </a:lnTo>
              <a:lnTo>
                <a:pt x="8499" y="12310"/>
              </a:lnTo>
              <a:lnTo>
                <a:pt x="8328" y="12359"/>
              </a:lnTo>
              <a:lnTo>
                <a:pt x="8133" y="12383"/>
              </a:lnTo>
              <a:lnTo>
                <a:pt x="7938" y="12359"/>
              </a:lnTo>
              <a:lnTo>
                <a:pt x="7742" y="12310"/>
              </a:lnTo>
              <a:lnTo>
                <a:pt x="7596" y="12212"/>
              </a:lnTo>
              <a:lnTo>
                <a:pt x="7449" y="12090"/>
              </a:lnTo>
              <a:lnTo>
                <a:pt x="7327" y="11943"/>
              </a:lnTo>
              <a:lnTo>
                <a:pt x="7229" y="11797"/>
              </a:lnTo>
              <a:lnTo>
                <a:pt x="7180" y="11601"/>
              </a:lnTo>
              <a:lnTo>
                <a:pt x="7156" y="11406"/>
              </a:lnTo>
              <a:lnTo>
                <a:pt x="7180" y="11211"/>
              </a:lnTo>
              <a:lnTo>
                <a:pt x="7229" y="11040"/>
              </a:lnTo>
              <a:lnTo>
                <a:pt x="7327" y="10869"/>
              </a:lnTo>
              <a:lnTo>
                <a:pt x="7449" y="10722"/>
              </a:lnTo>
              <a:lnTo>
                <a:pt x="7596" y="10600"/>
              </a:lnTo>
              <a:lnTo>
                <a:pt x="7742" y="10502"/>
              </a:lnTo>
              <a:lnTo>
                <a:pt x="7938" y="10454"/>
              </a:lnTo>
              <a:lnTo>
                <a:pt x="8133" y="10429"/>
              </a:lnTo>
              <a:close/>
              <a:moveTo>
                <a:pt x="7986" y="0"/>
              </a:moveTo>
              <a:lnTo>
                <a:pt x="7864" y="25"/>
              </a:lnTo>
              <a:lnTo>
                <a:pt x="7742" y="74"/>
              </a:lnTo>
              <a:lnTo>
                <a:pt x="7620" y="123"/>
              </a:lnTo>
              <a:lnTo>
                <a:pt x="7522" y="196"/>
              </a:lnTo>
              <a:lnTo>
                <a:pt x="7425" y="294"/>
              </a:lnTo>
              <a:lnTo>
                <a:pt x="7327" y="391"/>
              </a:lnTo>
              <a:lnTo>
                <a:pt x="7254" y="489"/>
              </a:lnTo>
              <a:lnTo>
                <a:pt x="147" y="12700"/>
              </a:lnTo>
              <a:lnTo>
                <a:pt x="73" y="12823"/>
              </a:lnTo>
              <a:lnTo>
                <a:pt x="25" y="12945"/>
              </a:lnTo>
              <a:lnTo>
                <a:pt x="0" y="13067"/>
              </a:lnTo>
              <a:lnTo>
                <a:pt x="0" y="13213"/>
              </a:lnTo>
              <a:lnTo>
                <a:pt x="0" y="13335"/>
              </a:lnTo>
              <a:lnTo>
                <a:pt x="25" y="13458"/>
              </a:lnTo>
              <a:lnTo>
                <a:pt x="73" y="13604"/>
              </a:lnTo>
              <a:lnTo>
                <a:pt x="147" y="13726"/>
              </a:lnTo>
              <a:lnTo>
                <a:pt x="220" y="13824"/>
              </a:lnTo>
              <a:lnTo>
                <a:pt x="293" y="13922"/>
              </a:lnTo>
              <a:lnTo>
                <a:pt x="391" y="14019"/>
              </a:lnTo>
              <a:lnTo>
                <a:pt x="513" y="14093"/>
              </a:lnTo>
              <a:lnTo>
                <a:pt x="635" y="14141"/>
              </a:lnTo>
              <a:lnTo>
                <a:pt x="757" y="14190"/>
              </a:lnTo>
              <a:lnTo>
                <a:pt x="879" y="14215"/>
              </a:lnTo>
              <a:lnTo>
                <a:pt x="15387" y="14215"/>
              </a:lnTo>
              <a:lnTo>
                <a:pt x="15509" y="14190"/>
              </a:lnTo>
              <a:lnTo>
                <a:pt x="15631" y="14141"/>
              </a:lnTo>
              <a:lnTo>
                <a:pt x="15753" y="14093"/>
              </a:lnTo>
              <a:lnTo>
                <a:pt x="15875" y="14019"/>
              </a:lnTo>
              <a:lnTo>
                <a:pt x="15973" y="13922"/>
              </a:lnTo>
              <a:lnTo>
                <a:pt x="16046" y="13824"/>
              </a:lnTo>
              <a:lnTo>
                <a:pt x="16119" y="13726"/>
              </a:lnTo>
              <a:lnTo>
                <a:pt x="16193" y="13604"/>
              </a:lnTo>
              <a:lnTo>
                <a:pt x="16241" y="13458"/>
              </a:lnTo>
              <a:lnTo>
                <a:pt x="16266" y="13335"/>
              </a:lnTo>
              <a:lnTo>
                <a:pt x="16266" y="13213"/>
              </a:lnTo>
              <a:lnTo>
                <a:pt x="16266" y="13067"/>
              </a:lnTo>
              <a:lnTo>
                <a:pt x="16241" y="12945"/>
              </a:lnTo>
              <a:lnTo>
                <a:pt x="16193" y="12823"/>
              </a:lnTo>
              <a:lnTo>
                <a:pt x="16119" y="12700"/>
              </a:lnTo>
              <a:lnTo>
                <a:pt x="9012" y="489"/>
              </a:lnTo>
              <a:lnTo>
                <a:pt x="8939" y="391"/>
              </a:lnTo>
              <a:lnTo>
                <a:pt x="8841" y="294"/>
              </a:lnTo>
              <a:lnTo>
                <a:pt x="8744" y="196"/>
              </a:lnTo>
              <a:lnTo>
                <a:pt x="8646" y="123"/>
              </a:lnTo>
              <a:lnTo>
                <a:pt x="8524" y="74"/>
              </a:lnTo>
              <a:lnTo>
                <a:pt x="8402" y="25"/>
              </a:lnTo>
              <a:lnTo>
                <a:pt x="8255" y="0"/>
              </a:lnTo>
              <a:lnTo>
                <a:pt x="7986" y="0"/>
              </a:lnTo>
              <a:close/>
            </a:path>
          </a:pathLst>
        </a:custGeom>
        <a:solidFill>
          <a:srgbClr val="FF3300"/>
        </a:solidFill>
        <a:ln>
          <a:noFill/>
        </a:ln>
        <a:extLst/>
      </xdr:spPr>
      <xdr:txBody>
        <a:bodyPr wrap="square" lIns="91425" tIns="91425" rIns="91425" bIns="91425" anchor="ctr"/>
        <a:lstStyle>
          <a:defPPr>
            <a:defRPr lang="fr-FR"/>
          </a:defPPr>
          <a:lvl1pPr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 Narrow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 Narrow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 Narrow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 Narrow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 Narrow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kern="1200">
              <a:solidFill>
                <a:schemeClr val="tx1"/>
              </a:solidFill>
              <a:latin typeface="Arial Narrow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kern="1200">
              <a:solidFill>
                <a:schemeClr val="tx1"/>
              </a:solidFill>
              <a:latin typeface="Arial Narrow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kern="1200">
              <a:solidFill>
                <a:schemeClr val="tx1"/>
              </a:solidFill>
              <a:latin typeface="Arial Narrow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kern="1200">
              <a:solidFill>
                <a:schemeClr val="tx1"/>
              </a:solidFill>
              <a:latin typeface="Arial Narrow" pitchFamily="34" charset="0"/>
              <a:ea typeface="+mn-ea"/>
              <a:cs typeface="Arial" charset="0"/>
            </a:defRPr>
          </a:lvl9pPr>
        </a:lstStyle>
        <a:p>
          <a:endParaRPr lang="fr-FR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5</xdr:col>
      <xdr:colOff>429600</xdr:colOff>
      <xdr:row>24</xdr:row>
      <xdr:rowOff>109200</xdr:rowOff>
    </xdr:to>
    <xdr:pic>
      <xdr:nvPicPr>
        <xdr:cNvPr id="7" name="Image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295400"/>
          <a:ext cx="4001475" cy="27000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12</xdr:col>
      <xdr:colOff>429600</xdr:colOff>
      <xdr:row>24</xdr:row>
      <xdr:rowOff>109200</xdr:rowOff>
    </xdr:to>
    <xdr:pic>
      <xdr:nvPicPr>
        <xdr:cNvPr id="8" name="Image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34000" y="1295400"/>
          <a:ext cx="4001475" cy="27000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19</xdr:col>
      <xdr:colOff>429600</xdr:colOff>
      <xdr:row>24</xdr:row>
      <xdr:rowOff>109200</xdr:rowOff>
    </xdr:to>
    <xdr:pic>
      <xdr:nvPicPr>
        <xdr:cNvPr id="9" name="Image 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668000" y="1295400"/>
          <a:ext cx="4001475" cy="27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34</xdr:row>
      <xdr:rowOff>15</xdr:rowOff>
    </xdr:from>
    <xdr:to>
      <xdr:col>10</xdr:col>
      <xdr:colOff>56250</xdr:colOff>
      <xdr:row>44</xdr:row>
      <xdr:rowOff>101836</xdr:rowOff>
    </xdr:to>
    <xdr:pic>
      <xdr:nvPicPr>
        <xdr:cNvPr id="15" name="Image 1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5467365"/>
          <a:ext cx="7200000" cy="1721071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17</xdr:col>
      <xdr:colOff>56250</xdr:colOff>
      <xdr:row>56</xdr:row>
      <xdr:rowOff>117479</xdr:rowOff>
    </xdr:to>
    <xdr:pic>
      <xdr:nvPicPr>
        <xdr:cNvPr id="16" name="Image 1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000625" y="7620000"/>
          <a:ext cx="7200000" cy="1784354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58</xdr:row>
      <xdr:rowOff>0</xdr:rowOff>
    </xdr:from>
    <xdr:to>
      <xdr:col>24</xdr:col>
      <xdr:colOff>56250</xdr:colOff>
      <xdr:row>68</xdr:row>
      <xdr:rowOff>150183</xdr:rowOff>
    </xdr:to>
    <xdr:pic>
      <xdr:nvPicPr>
        <xdr:cNvPr id="17" name="Image 1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001250" y="9620250"/>
          <a:ext cx="7200000" cy="1817058"/>
        </a:xfrm>
        <a:prstGeom prst="rect">
          <a:avLst/>
        </a:prstGeom>
      </xdr:spPr>
    </xdr:pic>
    <xdr:clientData/>
  </xdr:twoCellAnchor>
  <xdr:twoCellAnchor>
    <xdr:from>
      <xdr:col>1</xdr:col>
      <xdr:colOff>569798</xdr:colOff>
      <xdr:row>34</xdr:row>
      <xdr:rowOff>32317</xdr:rowOff>
    </xdr:from>
    <xdr:to>
      <xdr:col>3</xdr:col>
      <xdr:colOff>5048</xdr:colOff>
      <xdr:row>44</xdr:row>
      <xdr:rowOff>91460</xdr:rowOff>
    </xdr:to>
    <xdr:sp macro="" textlink="">
      <xdr:nvSpPr>
        <xdr:cNvPr id="18" name="Rectangle à coins arrondis 17"/>
        <xdr:cNvSpPr/>
      </xdr:nvSpPr>
      <xdr:spPr>
        <a:xfrm>
          <a:off x="1284173" y="5529603"/>
          <a:ext cx="864000" cy="1692000"/>
        </a:xfrm>
        <a:prstGeom prst="roundRect">
          <a:avLst/>
        </a:prstGeom>
        <a:noFill/>
        <a:ln w="38100">
          <a:solidFill>
            <a:srgbClr val="FF66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6</xdr:col>
      <xdr:colOff>524894</xdr:colOff>
      <xdr:row>34</xdr:row>
      <xdr:rowOff>14627</xdr:rowOff>
    </xdr:from>
    <xdr:to>
      <xdr:col>7</xdr:col>
      <xdr:colOff>674519</xdr:colOff>
      <xdr:row>44</xdr:row>
      <xdr:rowOff>73770</xdr:rowOff>
    </xdr:to>
    <xdr:sp macro="" textlink="">
      <xdr:nvSpPr>
        <xdr:cNvPr id="19" name="Rectangle à coins arrondis 18"/>
        <xdr:cNvSpPr/>
      </xdr:nvSpPr>
      <xdr:spPr>
        <a:xfrm>
          <a:off x="4811144" y="5511913"/>
          <a:ext cx="864000" cy="1692000"/>
        </a:xfrm>
        <a:prstGeom prst="roundRect">
          <a:avLst/>
        </a:prstGeom>
        <a:noFill/>
        <a:ln w="38100">
          <a:solidFill>
            <a:srgbClr val="FF66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8</xdr:col>
      <xdr:colOff>561633</xdr:colOff>
      <xdr:row>46</xdr:row>
      <xdr:rowOff>37760</xdr:rowOff>
    </xdr:from>
    <xdr:to>
      <xdr:col>9</xdr:col>
      <xdr:colOff>711258</xdr:colOff>
      <xdr:row>56</xdr:row>
      <xdr:rowOff>96903</xdr:rowOff>
    </xdr:to>
    <xdr:sp macro="" textlink="">
      <xdr:nvSpPr>
        <xdr:cNvPr id="20" name="Rectangle à coins arrondis 19"/>
        <xdr:cNvSpPr/>
      </xdr:nvSpPr>
      <xdr:spPr>
        <a:xfrm>
          <a:off x="6276633" y="7494474"/>
          <a:ext cx="864000" cy="1692000"/>
        </a:xfrm>
        <a:prstGeom prst="roundRect">
          <a:avLst/>
        </a:prstGeom>
        <a:noFill/>
        <a:ln w="38100">
          <a:solidFill>
            <a:srgbClr val="FF66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509926</xdr:colOff>
      <xdr:row>46</xdr:row>
      <xdr:rowOff>40481</xdr:rowOff>
    </xdr:from>
    <xdr:to>
      <xdr:col>14</xdr:col>
      <xdr:colOff>659551</xdr:colOff>
      <xdr:row>56</xdr:row>
      <xdr:rowOff>99624</xdr:rowOff>
    </xdr:to>
    <xdr:sp macro="" textlink="">
      <xdr:nvSpPr>
        <xdr:cNvPr id="21" name="Rectangle à coins arrondis 20"/>
        <xdr:cNvSpPr/>
      </xdr:nvSpPr>
      <xdr:spPr>
        <a:xfrm>
          <a:off x="9796801" y="7497195"/>
          <a:ext cx="864000" cy="1692000"/>
        </a:xfrm>
        <a:prstGeom prst="roundRect">
          <a:avLst/>
        </a:prstGeom>
        <a:noFill/>
        <a:ln w="38100">
          <a:solidFill>
            <a:srgbClr val="FF66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573880</xdr:colOff>
      <xdr:row>58</xdr:row>
      <xdr:rowOff>77220</xdr:rowOff>
    </xdr:from>
    <xdr:to>
      <xdr:col>17</xdr:col>
      <xdr:colOff>9130</xdr:colOff>
      <xdr:row>68</xdr:row>
      <xdr:rowOff>136363</xdr:rowOff>
    </xdr:to>
    <xdr:sp macro="" textlink="">
      <xdr:nvSpPr>
        <xdr:cNvPr id="22" name="Rectangle à coins arrondis 21"/>
        <xdr:cNvSpPr/>
      </xdr:nvSpPr>
      <xdr:spPr>
        <a:xfrm>
          <a:off x="11289505" y="9493363"/>
          <a:ext cx="864000" cy="1692000"/>
        </a:xfrm>
        <a:prstGeom prst="roundRect">
          <a:avLst/>
        </a:prstGeom>
        <a:noFill/>
        <a:ln w="38100">
          <a:solidFill>
            <a:srgbClr val="FF66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20</xdr:col>
      <xdr:colOff>509612</xdr:colOff>
      <xdr:row>58</xdr:row>
      <xdr:rowOff>82034</xdr:rowOff>
    </xdr:from>
    <xdr:to>
      <xdr:col>21</xdr:col>
      <xdr:colOff>659237</xdr:colOff>
      <xdr:row>68</xdr:row>
      <xdr:rowOff>141177</xdr:rowOff>
    </xdr:to>
    <xdr:sp macro="" textlink="">
      <xdr:nvSpPr>
        <xdr:cNvPr id="23" name="Rectangle à coins arrondis 22"/>
        <xdr:cNvSpPr/>
      </xdr:nvSpPr>
      <xdr:spPr>
        <a:xfrm>
          <a:off x="14870381" y="9401880"/>
          <a:ext cx="867664" cy="1671066"/>
        </a:xfrm>
        <a:prstGeom prst="roundRect">
          <a:avLst/>
        </a:prstGeom>
        <a:noFill/>
        <a:ln w="38100">
          <a:solidFill>
            <a:srgbClr val="FF66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533400</xdr:colOff>
      <xdr:row>30</xdr:row>
      <xdr:rowOff>9525</xdr:rowOff>
    </xdr:from>
    <xdr:to>
      <xdr:col>2</xdr:col>
      <xdr:colOff>95250</xdr:colOff>
      <xdr:row>33</xdr:row>
      <xdr:rowOff>114300</xdr:rowOff>
    </xdr:to>
    <xdr:cxnSp macro="">
      <xdr:nvCxnSpPr>
        <xdr:cNvPr id="25" name="Connecteur droit avec flèche 24"/>
        <xdr:cNvCxnSpPr/>
      </xdr:nvCxnSpPr>
      <xdr:spPr>
        <a:xfrm>
          <a:off x="1247775" y="4829175"/>
          <a:ext cx="276225" cy="590550"/>
        </a:xfrm>
        <a:prstGeom prst="straightConnector1">
          <a:avLst/>
        </a:prstGeom>
        <a:ln w="38100">
          <a:solidFill>
            <a:srgbClr val="FF66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47625</xdr:colOff>
      <xdr:row>28</xdr:row>
      <xdr:rowOff>95250</xdr:rowOff>
    </xdr:from>
    <xdr:to>
      <xdr:col>6</xdr:col>
      <xdr:colOff>466725</xdr:colOff>
      <xdr:row>34</xdr:row>
      <xdr:rowOff>19050</xdr:rowOff>
    </xdr:to>
    <xdr:cxnSp macro="">
      <xdr:nvCxnSpPr>
        <xdr:cNvPr id="27" name="Connecteur droit avec flèche 26"/>
        <xdr:cNvCxnSpPr/>
      </xdr:nvCxnSpPr>
      <xdr:spPr>
        <a:xfrm>
          <a:off x="1476375" y="4610100"/>
          <a:ext cx="3276600" cy="876300"/>
        </a:xfrm>
        <a:prstGeom prst="straightConnector1">
          <a:avLst/>
        </a:prstGeom>
        <a:ln w="38100">
          <a:solidFill>
            <a:srgbClr val="FF66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495300</xdr:colOff>
      <xdr:row>30</xdr:row>
      <xdr:rowOff>38100</xdr:rowOff>
    </xdr:from>
    <xdr:to>
      <xdr:col>9</xdr:col>
      <xdr:colOff>295275</xdr:colOff>
      <xdr:row>45</xdr:row>
      <xdr:rowOff>76200</xdr:rowOff>
    </xdr:to>
    <xdr:cxnSp macro="">
      <xdr:nvCxnSpPr>
        <xdr:cNvPr id="30" name="Connecteur droit avec flèche 29"/>
        <xdr:cNvCxnSpPr/>
      </xdr:nvCxnSpPr>
      <xdr:spPr>
        <a:xfrm>
          <a:off x="6210300" y="4857750"/>
          <a:ext cx="514350" cy="2466975"/>
        </a:xfrm>
        <a:prstGeom prst="straightConnector1">
          <a:avLst/>
        </a:prstGeom>
        <a:ln w="38100">
          <a:solidFill>
            <a:srgbClr val="FF66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133350</xdr:colOff>
      <xdr:row>28</xdr:row>
      <xdr:rowOff>104775</xdr:rowOff>
    </xdr:from>
    <xdr:to>
      <xdr:col>13</xdr:col>
      <xdr:colOff>504825</xdr:colOff>
      <xdr:row>46</xdr:row>
      <xdr:rowOff>28575</xdr:rowOff>
    </xdr:to>
    <xdr:cxnSp macro="">
      <xdr:nvCxnSpPr>
        <xdr:cNvPr id="32" name="Connecteur droit avec flèche 31"/>
        <xdr:cNvCxnSpPr/>
      </xdr:nvCxnSpPr>
      <xdr:spPr>
        <a:xfrm>
          <a:off x="6562725" y="4619625"/>
          <a:ext cx="3228975" cy="2819400"/>
        </a:xfrm>
        <a:prstGeom prst="straightConnector1">
          <a:avLst/>
        </a:prstGeom>
        <a:ln w="38100">
          <a:solidFill>
            <a:srgbClr val="FF66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523875</xdr:colOff>
      <xdr:row>30</xdr:row>
      <xdr:rowOff>57150</xdr:rowOff>
    </xdr:from>
    <xdr:to>
      <xdr:col>16</xdr:col>
      <xdr:colOff>266700</xdr:colOff>
      <xdr:row>58</xdr:row>
      <xdr:rowOff>38100</xdr:rowOff>
    </xdr:to>
    <xdr:cxnSp macro="">
      <xdr:nvCxnSpPr>
        <xdr:cNvPr id="34" name="Connecteur droit avec flèche 33"/>
        <xdr:cNvCxnSpPr/>
      </xdr:nvCxnSpPr>
      <xdr:spPr>
        <a:xfrm>
          <a:off x="11239500" y="4876800"/>
          <a:ext cx="457200" cy="4514850"/>
        </a:xfrm>
        <a:prstGeom prst="straightConnector1">
          <a:avLst/>
        </a:prstGeom>
        <a:ln w="38100">
          <a:solidFill>
            <a:srgbClr val="FF66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114300</xdr:colOff>
      <xdr:row>28</xdr:row>
      <xdr:rowOff>95250</xdr:rowOff>
    </xdr:from>
    <xdr:to>
      <xdr:col>20</xdr:col>
      <xdr:colOff>476250</xdr:colOff>
      <xdr:row>58</xdr:row>
      <xdr:rowOff>95250</xdr:rowOff>
    </xdr:to>
    <xdr:cxnSp macro="">
      <xdr:nvCxnSpPr>
        <xdr:cNvPr id="37" name="Connecteur droit avec flèche 36"/>
        <xdr:cNvCxnSpPr/>
      </xdr:nvCxnSpPr>
      <xdr:spPr>
        <a:xfrm>
          <a:off x="11544300" y="4610100"/>
          <a:ext cx="3219450" cy="4838700"/>
        </a:xfrm>
        <a:prstGeom prst="straightConnector1">
          <a:avLst/>
        </a:prstGeom>
        <a:ln w="38100">
          <a:solidFill>
            <a:srgbClr val="FF66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85"/>
  <sheetViews>
    <sheetView showGridLines="0" tabSelected="1" zoomScaleNormal="100" workbookViewId="0"/>
  </sheetViews>
  <sheetFormatPr baseColWidth="10" defaultRowHeight="12" x14ac:dyDescent="0.25"/>
  <cols>
    <col min="1" max="1" width="10.7109375" style="12" customWidth="1"/>
    <col min="2" max="2" width="35.7109375" style="14" customWidth="1"/>
    <col min="3" max="4" width="20.7109375" style="12" customWidth="1"/>
    <col min="5" max="5" width="10.7109375" style="9" customWidth="1"/>
    <col min="6" max="6" width="15.7109375" style="2" hidden="1" customWidth="1"/>
    <col min="7" max="7" width="15.7109375" style="10" hidden="1" customWidth="1"/>
    <col min="8" max="8" width="12.7109375" style="11" hidden="1" customWidth="1"/>
    <col min="9" max="9" width="15.7109375" style="2" hidden="1" customWidth="1"/>
    <col min="10" max="10" width="15.7109375" style="10" hidden="1" customWidth="1"/>
    <col min="11" max="12" width="12.7109375" style="12" customWidth="1"/>
    <col min="13" max="37" width="10.7109375" style="12" customWidth="1"/>
    <col min="38" max="16384" width="11.42578125" style="12"/>
  </cols>
  <sheetData>
    <row r="1" spans="2:10" ht="15" customHeight="1" x14ac:dyDescent="0.25">
      <c r="B1" s="8" t="s">
        <v>37</v>
      </c>
      <c r="C1" s="8"/>
      <c r="D1" s="8"/>
    </row>
    <row r="2" spans="2:10" ht="15" customHeight="1" x14ac:dyDescent="0.25">
      <c r="B2" s="13" t="s">
        <v>39</v>
      </c>
      <c r="C2" s="13"/>
      <c r="D2" s="13"/>
    </row>
    <row r="3" spans="2:10" ht="15" customHeight="1" x14ac:dyDescent="0.25"/>
    <row r="4" spans="2:10" ht="15" customHeight="1" x14ac:dyDescent="0.25"/>
    <row r="5" spans="2:10" ht="15" customHeight="1" x14ac:dyDescent="0.25">
      <c r="B5" s="15" t="s">
        <v>41</v>
      </c>
      <c r="C5" s="16"/>
      <c r="D5" s="16"/>
    </row>
    <row r="6" spans="2:10" ht="15" customHeight="1" x14ac:dyDescent="0.25">
      <c r="B6" s="15" t="s">
        <v>42</v>
      </c>
      <c r="C6" s="16"/>
      <c r="D6" s="16"/>
    </row>
    <row r="7" spans="2:10" ht="15" customHeight="1" x14ac:dyDescent="0.25">
      <c r="B7" s="15" t="s">
        <v>47</v>
      </c>
    </row>
    <row r="8" spans="2:10" ht="15" customHeight="1" x14ac:dyDescent="0.25">
      <c r="B8" s="15" t="s">
        <v>70</v>
      </c>
    </row>
    <row r="9" spans="2:10" ht="15" customHeight="1" x14ac:dyDescent="0.25"/>
    <row r="10" spans="2:10" ht="20.100000000000001" customHeight="1" x14ac:dyDescent="0.25">
      <c r="B10" s="17" t="s">
        <v>26</v>
      </c>
      <c r="C10" s="18"/>
      <c r="D10" s="19"/>
      <c r="E10" s="20"/>
    </row>
    <row r="11" spans="2:10" ht="15" customHeight="1" x14ac:dyDescent="0.25">
      <c r="B11" s="21" t="s">
        <v>3</v>
      </c>
      <c r="C11" s="54"/>
      <c r="D11" s="22"/>
      <c r="G11" s="11"/>
      <c r="I11" s="23" t="s">
        <v>28</v>
      </c>
      <c r="J11" s="10">
        <f>(C15*C12)-C11</f>
        <v>0</v>
      </c>
    </row>
    <row r="12" spans="2:10" ht="15" customHeight="1" x14ac:dyDescent="0.25">
      <c r="B12" s="24" t="s">
        <v>6</v>
      </c>
      <c r="C12" s="55"/>
      <c r="D12" s="25"/>
    </row>
    <row r="13" spans="2:10" ht="15" customHeight="1" x14ac:dyDescent="0.25">
      <c r="B13" s="24" t="s">
        <v>29</v>
      </c>
      <c r="C13" s="56"/>
      <c r="D13" s="25"/>
    </row>
    <row r="14" spans="2:10" ht="15" customHeight="1" x14ac:dyDescent="0.25">
      <c r="B14" s="24"/>
      <c r="C14" s="26"/>
      <c r="D14" s="25"/>
    </row>
    <row r="15" spans="2:10" ht="15" customHeight="1" x14ac:dyDescent="0.25">
      <c r="B15" s="24" t="s">
        <v>7</v>
      </c>
      <c r="C15" s="57"/>
      <c r="D15" s="25"/>
      <c r="G15" s="11"/>
    </row>
    <row r="16" spans="2:10" ht="15" customHeight="1" x14ac:dyDescent="0.25">
      <c r="B16" s="27" t="s">
        <v>40</v>
      </c>
      <c r="C16" s="57"/>
      <c r="D16" s="25"/>
      <c r="G16" s="28" t="e">
        <f>IF(G17=2,C16*12/C11,0)</f>
        <v>#N/A</v>
      </c>
    </row>
    <row r="17" spans="2:10" ht="15" customHeight="1" x14ac:dyDescent="0.25">
      <c r="B17" s="27" t="s">
        <v>30</v>
      </c>
      <c r="C17" s="58"/>
      <c r="D17" s="25"/>
      <c r="G17" s="11" t="e">
        <f>VLOOKUP(C17,source!E:F,2,FALSE)</f>
        <v>#N/A</v>
      </c>
    </row>
    <row r="18" spans="2:10" ht="15" customHeight="1" x14ac:dyDescent="0.25">
      <c r="B18" s="29" t="s">
        <v>8</v>
      </c>
      <c r="C18" s="30">
        <f>C15-C16</f>
        <v>0</v>
      </c>
      <c r="D18" s="31"/>
      <c r="G18" s="11"/>
    </row>
    <row r="19" spans="2:10" ht="15" customHeight="1" x14ac:dyDescent="0.25">
      <c r="B19" s="32" t="s">
        <v>36</v>
      </c>
      <c r="C19" s="33"/>
      <c r="D19" s="34"/>
      <c r="G19" s="11"/>
    </row>
    <row r="20" spans="2:10" ht="15" customHeight="1" x14ac:dyDescent="0.25">
      <c r="B20" s="32" t="s">
        <v>35</v>
      </c>
      <c r="C20" s="33"/>
      <c r="D20" s="34"/>
      <c r="G20" s="11"/>
    </row>
    <row r="21" spans="2:10" ht="15" customHeight="1" x14ac:dyDescent="0.25">
      <c r="C21" s="35"/>
      <c r="G21" s="11"/>
    </row>
    <row r="22" spans="2:10" ht="15" customHeight="1" x14ac:dyDescent="0.25">
      <c r="C22" s="35"/>
      <c r="G22" s="11"/>
    </row>
    <row r="23" spans="2:10" ht="20.100000000000001" customHeight="1" x14ac:dyDescent="0.25">
      <c r="B23" s="36" t="s">
        <v>4</v>
      </c>
      <c r="C23" s="37"/>
      <c r="D23" s="38"/>
      <c r="E23" s="20"/>
      <c r="G23" s="11"/>
      <c r="I23" s="23" t="s">
        <v>13</v>
      </c>
    </row>
    <row r="24" spans="2:10" ht="15" customHeight="1" x14ac:dyDescent="0.25">
      <c r="B24" s="21" t="s">
        <v>38</v>
      </c>
      <c r="C24" s="59"/>
      <c r="D24" s="39"/>
      <c r="G24" s="40">
        <f>C24</f>
        <v>0</v>
      </c>
      <c r="H24" s="11">
        <f>IF(OR(G24&lt;=6),1,0)</f>
        <v>1</v>
      </c>
      <c r="I24" s="2" t="s">
        <v>14</v>
      </c>
      <c r="J24" s="10">
        <f>C11*(C13/12)*C24</f>
        <v>0</v>
      </c>
    </row>
    <row r="25" spans="2:10" ht="15" customHeight="1" x14ac:dyDescent="0.25">
      <c r="B25" s="24" t="s">
        <v>9</v>
      </c>
      <c r="C25" s="60"/>
      <c r="D25" s="61"/>
      <c r="G25" s="11" t="e">
        <f>VLOOKUP(C25,source!H:I,2,FALSE)</f>
        <v>#N/A</v>
      </c>
      <c r="I25" s="2" t="s">
        <v>12</v>
      </c>
      <c r="J25" s="10">
        <f>C11*(C13/12)*C24</f>
        <v>0</v>
      </c>
    </row>
    <row r="26" spans="2:10" ht="15" customHeight="1" x14ac:dyDescent="0.25">
      <c r="B26" s="29" t="s">
        <v>10</v>
      </c>
      <c r="C26" s="62"/>
      <c r="D26" s="63"/>
      <c r="G26" s="11" t="e">
        <f>VLOOKUP(C26,source!B:C,2,FALSE)</f>
        <v>#N/A</v>
      </c>
      <c r="I26" s="2" t="s">
        <v>16</v>
      </c>
      <c r="J26" s="10">
        <f>C16*C24</f>
        <v>0</v>
      </c>
    </row>
    <row r="27" spans="2:10" ht="15" customHeight="1" x14ac:dyDescent="0.25">
      <c r="C27" s="14"/>
      <c r="D27" s="14"/>
    </row>
    <row r="28" spans="2:10" ht="15" customHeight="1" x14ac:dyDescent="0.25">
      <c r="C28" s="14"/>
      <c r="D28" s="14"/>
    </row>
    <row r="29" spans="2:10" ht="30" customHeight="1" x14ac:dyDescent="0.25">
      <c r="B29" s="13" t="e">
        <f>IF(AND(H24=1,G25=1,G26=2),G29,G30)</f>
        <v>#N/A</v>
      </c>
      <c r="C29" s="13"/>
      <c r="D29" s="13"/>
      <c r="G29" s="10" t="s">
        <v>34</v>
      </c>
    </row>
    <row r="30" spans="2:10" ht="15" customHeight="1" x14ac:dyDescent="0.25">
      <c r="G30" s="10" t="s">
        <v>33</v>
      </c>
    </row>
    <row r="31" spans="2:10" ht="15" customHeight="1" x14ac:dyDescent="0.25">
      <c r="C31" s="14"/>
      <c r="D31" s="14"/>
    </row>
    <row r="32" spans="2:10" ht="20.100000000000001" customHeight="1" x14ac:dyDescent="0.25">
      <c r="B32" s="41" t="s">
        <v>45</v>
      </c>
      <c r="C32" s="42"/>
      <c r="D32" s="43"/>
    </row>
    <row r="33" spans="2:10" ht="15" customHeight="1" x14ac:dyDescent="0.25">
      <c r="B33" s="64"/>
      <c r="C33" s="44" t="e">
        <f>VLOOKUP(B33,source!M:N,2,FALSE)</f>
        <v>#N/A</v>
      </c>
      <c r="D33" s="45"/>
    </row>
    <row r="34" spans="2:10" ht="15" customHeight="1" x14ac:dyDescent="0.25">
      <c r="C34" s="14"/>
      <c r="D34" s="14"/>
    </row>
    <row r="35" spans="2:10" ht="15" customHeight="1" x14ac:dyDescent="0.25">
      <c r="C35" s="14"/>
      <c r="D35" s="14"/>
    </row>
    <row r="36" spans="2:10" ht="20.100000000000001" customHeight="1" x14ac:dyDescent="0.25">
      <c r="B36" s="41" t="s">
        <v>5</v>
      </c>
      <c r="C36" s="42"/>
      <c r="D36" s="43"/>
      <c r="E36" s="20"/>
    </row>
    <row r="37" spans="2:10" ht="15" customHeight="1" x14ac:dyDescent="0.25">
      <c r="B37" s="21" t="s">
        <v>11</v>
      </c>
      <c r="C37" s="46" t="e">
        <f>IF(AND(G25=1,G26=1),J51,IF(AND(G25=1,G26=2),G51,IF(AND(G25=2,G26=1),J44,G44)))</f>
        <v>#N/A</v>
      </c>
      <c r="D37" s="47" t="s">
        <v>22</v>
      </c>
      <c r="E37" s="20"/>
      <c r="F37" s="23"/>
    </row>
    <row r="38" spans="2:10" ht="15" customHeight="1" x14ac:dyDescent="0.25">
      <c r="B38" s="29" t="s">
        <v>27</v>
      </c>
      <c r="C38" s="48" t="e">
        <f>IF(AND(G25=1,G26=1),J53,IF(AND(G25=1,G26=2),G53,IF(AND(G25=2,G26=1),J46,G46)))</f>
        <v>#N/A</v>
      </c>
      <c r="D38" s="49" t="s">
        <v>22</v>
      </c>
    </row>
    <row r="39" spans="2:10" ht="15" customHeight="1" x14ac:dyDescent="0.25">
      <c r="C39" s="50"/>
    </row>
    <row r="40" spans="2:10" ht="15" customHeight="1" x14ac:dyDescent="0.25"/>
    <row r="41" spans="2:10" ht="15" hidden="1" customHeight="1" x14ac:dyDescent="0.25">
      <c r="B41" s="2" t="s">
        <v>48</v>
      </c>
      <c r="C41" s="3" t="e">
        <f>C37-C15</f>
        <v>#N/A</v>
      </c>
      <c r="D41" s="51"/>
      <c r="E41" s="52"/>
      <c r="F41" s="23" t="s">
        <v>20</v>
      </c>
      <c r="I41" s="23" t="s">
        <v>21</v>
      </c>
    </row>
    <row r="42" spans="2:10" ht="15" hidden="1" customHeight="1" x14ac:dyDescent="0.25">
      <c r="B42" s="2" t="s">
        <v>49</v>
      </c>
      <c r="C42" s="3">
        <f>C15*C12</f>
        <v>0</v>
      </c>
      <c r="D42" s="51"/>
      <c r="E42" s="52"/>
      <c r="F42" s="2" t="s">
        <v>1</v>
      </c>
      <c r="G42" s="10">
        <f>C11</f>
        <v>0</v>
      </c>
      <c r="I42" s="2" t="s">
        <v>1</v>
      </c>
      <c r="J42" s="10">
        <f>C11</f>
        <v>0</v>
      </c>
    </row>
    <row r="43" spans="2:10" ht="15" hidden="1" customHeight="1" x14ac:dyDescent="0.25">
      <c r="B43" s="2" t="s">
        <v>50</v>
      </c>
      <c r="C43" s="3">
        <f>C16*C24</f>
        <v>0</v>
      </c>
      <c r="F43" s="2" t="s">
        <v>15</v>
      </c>
      <c r="G43" s="53">
        <f>C12-C24</f>
        <v>0</v>
      </c>
      <c r="I43" s="2" t="s">
        <v>15</v>
      </c>
      <c r="J43" s="53">
        <f>C12</f>
        <v>0</v>
      </c>
    </row>
    <row r="44" spans="2:10" ht="15" hidden="1" customHeight="1" x14ac:dyDescent="0.25">
      <c r="B44" s="2" t="s">
        <v>51</v>
      </c>
      <c r="C44" s="3" t="e">
        <f>C33</f>
        <v>#N/A</v>
      </c>
      <c r="F44" s="2" t="s">
        <v>2</v>
      </c>
      <c r="G44" s="10" t="e">
        <f>ROUND(IF(G17=2,PMT((C13+G16)/12,G43,-G42),PMT(C13/12,G43,-G42)+C16),2)</f>
        <v>#N/A</v>
      </c>
      <c r="I44" s="2" t="s">
        <v>2</v>
      </c>
      <c r="J44" s="10" t="e">
        <f>ROUND(IF(G17=2,PMT((C13+G16)/12,J43,-J42),PMT(C13/12,J43,-J42)+C16),2)</f>
        <v>#N/A</v>
      </c>
    </row>
    <row r="45" spans="2:10" ht="15" hidden="1" customHeight="1" x14ac:dyDescent="0.25">
      <c r="B45" s="2" t="s">
        <v>52</v>
      </c>
      <c r="C45" s="3" t="e">
        <f>C37*(C12-C24)</f>
        <v>#N/A</v>
      </c>
      <c r="F45" s="2" t="s">
        <v>0</v>
      </c>
      <c r="G45" s="10" t="e">
        <f>(G44*G43)+J24+J26-C11</f>
        <v>#N/A</v>
      </c>
      <c r="I45" s="2" t="s">
        <v>0</v>
      </c>
      <c r="J45" s="10" t="e">
        <f>(J44*J43)+J24+J26-C11</f>
        <v>#N/A</v>
      </c>
    </row>
    <row r="46" spans="2:10" ht="15" hidden="1" customHeight="1" x14ac:dyDescent="0.25">
      <c r="B46" s="2" t="s">
        <v>53</v>
      </c>
      <c r="C46" s="3" t="e">
        <f>C45+C44+C43-C42</f>
        <v>#N/A</v>
      </c>
      <c r="F46" s="2" t="s">
        <v>17</v>
      </c>
      <c r="G46" s="10" t="e">
        <f>G45-J11+C33</f>
        <v>#N/A</v>
      </c>
      <c r="I46" s="2" t="s">
        <v>17</v>
      </c>
      <c r="J46" s="10" t="e">
        <f>J45-J11+C33</f>
        <v>#N/A</v>
      </c>
    </row>
    <row r="47" spans="2:10" ht="15" customHeight="1" x14ac:dyDescent="0.25"/>
    <row r="48" spans="2:10" ht="15" customHeight="1" x14ac:dyDescent="0.25">
      <c r="F48" s="23" t="s">
        <v>19</v>
      </c>
      <c r="I48" s="23" t="s">
        <v>18</v>
      </c>
    </row>
    <row r="49" spans="6:10" ht="15" customHeight="1" x14ac:dyDescent="0.25">
      <c r="F49" s="2" t="s">
        <v>1</v>
      </c>
      <c r="G49" s="10">
        <f>C11+J25</f>
        <v>0</v>
      </c>
      <c r="I49" s="2" t="s">
        <v>1</v>
      </c>
      <c r="J49" s="10">
        <f>C11+J25</f>
        <v>0</v>
      </c>
    </row>
    <row r="50" spans="6:10" ht="15" customHeight="1" x14ac:dyDescent="0.25">
      <c r="F50" s="2" t="s">
        <v>15</v>
      </c>
      <c r="G50" s="53">
        <f>C12-C24</f>
        <v>0</v>
      </c>
      <c r="I50" s="2" t="s">
        <v>15</v>
      </c>
      <c r="J50" s="53">
        <f>C12</f>
        <v>0</v>
      </c>
    </row>
    <row r="51" spans="6:10" ht="15" customHeight="1" x14ac:dyDescent="0.25">
      <c r="F51" s="2" t="s">
        <v>2</v>
      </c>
      <c r="G51" s="10" t="e">
        <f>ROUND(IF(G17=2,PMT((C13+G16)/12,G50,-G49),PMT(C13/12,G50,-G49)+C16),2)</f>
        <v>#N/A</v>
      </c>
      <c r="I51" s="2" t="s">
        <v>2</v>
      </c>
      <c r="J51" s="10" t="e">
        <f>ROUND(IF(G17=2,PMT((C13+G16)/12,J50,-J49),PMT(C13/12,J50,-J49)+C16),2)</f>
        <v>#N/A</v>
      </c>
    </row>
    <row r="52" spans="6:10" ht="15" customHeight="1" x14ac:dyDescent="0.25">
      <c r="F52" s="2" t="s">
        <v>0</v>
      </c>
      <c r="G52" s="10" t="e">
        <f>(G51*G50)+J26-C11</f>
        <v>#N/A</v>
      </c>
      <c r="I52" s="2" t="s">
        <v>0</v>
      </c>
      <c r="J52" s="10" t="e">
        <f>(J51*J50)+J26-C11</f>
        <v>#N/A</v>
      </c>
    </row>
    <row r="53" spans="6:10" ht="15" customHeight="1" x14ac:dyDescent="0.25">
      <c r="F53" s="2" t="s">
        <v>17</v>
      </c>
      <c r="G53" s="10" t="e">
        <f>G52-J11+C33</f>
        <v>#N/A</v>
      </c>
      <c r="I53" s="2" t="s">
        <v>17</v>
      </c>
      <c r="J53" s="10" t="e">
        <f>J52-J11+C33</f>
        <v>#N/A</v>
      </c>
    </row>
    <row r="54" spans="6:10" ht="15" customHeight="1" x14ac:dyDescent="0.25"/>
    <row r="55" spans="6:10" ht="15" customHeight="1" x14ac:dyDescent="0.25"/>
    <row r="56" spans="6:10" ht="15" customHeight="1" x14ac:dyDescent="0.25"/>
    <row r="57" spans="6:10" ht="15" customHeight="1" x14ac:dyDescent="0.25"/>
    <row r="58" spans="6:10" ht="15" customHeight="1" x14ac:dyDescent="0.25"/>
    <row r="59" spans="6:10" ht="15" customHeight="1" x14ac:dyDescent="0.25"/>
    <row r="60" spans="6:10" ht="15" customHeight="1" x14ac:dyDescent="0.25"/>
    <row r="61" spans="6:10" ht="15" customHeight="1" x14ac:dyDescent="0.25"/>
    <row r="62" spans="6:10" ht="15" customHeight="1" x14ac:dyDescent="0.25"/>
    <row r="63" spans="6:10" ht="15" customHeight="1" x14ac:dyDescent="0.25"/>
    <row r="64" spans="6:10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  <row r="72" ht="15" customHeight="1" x14ac:dyDescent="0.25"/>
    <row r="73" ht="15" customHeight="1" x14ac:dyDescent="0.25"/>
    <row r="74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0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</sheetData>
  <sheetProtection password="DED9" sheet="1" objects="1" scenarios="1"/>
  <mergeCells count="9">
    <mergeCell ref="B1:D1"/>
    <mergeCell ref="B2:D2"/>
    <mergeCell ref="B10:D10"/>
    <mergeCell ref="B23:D23"/>
    <mergeCell ref="B36:D36"/>
    <mergeCell ref="C25:D25"/>
    <mergeCell ref="C26:D26"/>
    <mergeCell ref="B32:D32"/>
    <mergeCell ref="B29:D29"/>
  </mergeCells>
  <conditionalFormatting sqref="C24">
    <cfRule type="cellIs" dxfId="5" priority="4" operator="between">
      <formula>3</formula>
      <formula>6</formula>
    </cfRule>
  </conditionalFormatting>
  <conditionalFormatting sqref="B29">
    <cfRule type="cellIs" dxfId="4" priority="8" operator="equal">
      <formula>$G$30</formula>
    </cfRule>
    <cfRule type="cellIs" dxfId="3" priority="9" operator="equal">
      <formula>$G$29</formula>
    </cfRule>
  </conditionalFormatting>
  <pageMargins left="0.70866141732283472" right="0.70866141732283472" top="0.74803149606299213" bottom="0.74803149606299213" header="0.31496062992125984" footer="0.31496062992125984"/>
  <pageSetup paperSize="9" scale="88" orientation="portrait" r:id="rId1"/>
  <ignoredErrors>
    <ignoredError sqref="C18" unlockedFormula="1"/>
  </ignoredError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3" operator="equal" id="{861B921A-7F32-444A-BF76-CF2E47827CB9}">
            <xm:f>source!$H$1</xm:f>
            <x14:dxf>
              <font>
                <color theme="0"/>
              </font>
              <fill>
                <patternFill>
                  <bgColor rgb="FF00B050"/>
                </patternFill>
              </fill>
            </x14:dxf>
          </x14:cfRule>
          <xm:sqref>C25:D25</xm:sqref>
        </x14:conditionalFormatting>
        <x14:conditionalFormatting xmlns:xm="http://schemas.microsoft.com/office/excel/2006/main">
          <x14:cfRule type="cellIs" priority="2" operator="equal" id="{545B526E-1B7E-4C05-957F-C84B9DF0D364}">
            <xm:f>source!$B$1</xm:f>
            <x14:dxf>
              <font>
                <color theme="0"/>
              </font>
              <fill>
                <patternFill>
                  <bgColor rgb="FF00B050"/>
                </patternFill>
              </fill>
            </x14:dxf>
          </x14:cfRule>
          <xm:sqref>C26:D26</xm:sqref>
        </x14:conditionalFormatting>
        <x14:conditionalFormatting xmlns:xm="http://schemas.microsoft.com/office/excel/2006/main">
          <x14:cfRule type="cellIs" priority="1" operator="equal" id="{A0BEB15C-E411-4491-BB34-294777D0FA8D}">
            <xm:f>source!$M$1</xm:f>
            <x14:dxf>
              <font>
                <color theme="0"/>
              </font>
              <fill>
                <patternFill>
                  <bgColor rgb="FF00B050"/>
                </patternFill>
              </fill>
            </x14:dxf>
          </x14:cfRule>
          <xm:sqref>B33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source!$E$1:$E$3</xm:f>
          </x14:formula1>
          <xm:sqref>C17</xm:sqref>
        </x14:dataValidation>
        <x14:dataValidation type="list" allowBlank="1" showInputMessage="1" showErrorMessage="1">
          <x14:formula1>
            <xm:f>source!$K$1:$K$10</xm:f>
          </x14:formula1>
          <xm:sqref>C24</xm:sqref>
        </x14:dataValidation>
        <x14:dataValidation type="list" allowBlank="1" showInputMessage="1" showErrorMessage="1">
          <x14:formula1>
            <xm:f>source!$B$1:$B$2</xm:f>
          </x14:formula1>
          <xm:sqref>C26 E26:E28 E31:E35</xm:sqref>
        </x14:dataValidation>
        <x14:dataValidation type="list" allowBlank="1" showInputMessage="1" showErrorMessage="1">
          <x14:formula1>
            <xm:f>source!$H$1:$H$2</xm:f>
          </x14:formula1>
          <xm:sqref>C25 E25</xm:sqref>
        </x14:dataValidation>
        <x14:dataValidation type="list" allowBlank="1" showInputMessage="1" showErrorMessage="1">
          <x14:formula1>
            <xm:f>source!$M$1:$M$3</xm:f>
          </x14:formula1>
          <xm:sqref>B33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0"/>
  <sheetViews>
    <sheetView workbookViewId="0"/>
  </sheetViews>
  <sheetFormatPr baseColWidth="10" defaultRowHeight="12.75" x14ac:dyDescent="0.2"/>
  <cols>
    <col min="1" max="1" width="5.7109375" style="1" customWidth="1"/>
    <col min="2" max="2" width="25.7109375" style="1" customWidth="1"/>
    <col min="3" max="3" width="10.7109375" style="1" customWidth="1"/>
    <col min="4" max="4" width="5.7109375" style="1" customWidth="1"/>
    <col min="5" max="5" width="25.7109375" style="1" customWidth="1"/>
    <col min="6" max="6" width="10.7109375" style="1" customWidth="1"/>
    <col min="7" max="7" width="5.7109375" style="1" customWidth="1"/>
    <col min="8" max="8" width="25.7109375" style="1" customWidth="1"/>
    <col min="9" max="9" width="10.7109375" style="1" customWidth="1"/>
    <col min="10" max="10" width="5.7109375" style="1" customWidth="1"/>
    <col min="11" max="11" width="10.7109375" style="1" customWidth="1"/>
    <col min="12" max="12" width="5.7109375" style="1" customWidth="1"/>
    <col min="13" max="13" width="25.7109375" style="1" customWidth="1"/>
    <col min="14" max="16384" width="11.42578125" style="1"/>
  </cols>
  <sheetData>
    <row r="1" spans="2:14" x14ac:dyDescent="0.2">
      <c r="B1" s="1" t="s">
        <v>23</v>
      </c>
      <c r="C1" s="1">
        <v>2</v>
      </c>
      <c r="E1" s="1" t="s">
        <v>25</v>
      </c>
      <c r="F1" s="1">
        <v>1</v>
      </c>
      <c r="H1" s="1" t="s">
        <v>31</v>
      </c>
      <c r="I1" s="1">
        <v>1</v>
      </c>
      <c r="K1" s="1">
        <v>3</v>
      </c>
      <c r="M1" s="1" t="s">
        <v>46</v>
      </c>
      <c r="N1" s="1">
        <v>0</v>
      </c>
    </row>
    <row r="2" spans="2:14" x14ac:dyDescent="0.2">
      <c r="B2" s="1" t="s">
        <v>24</v>
      </c>
      <c r="C2" s="1">
        <v>1</v>
      </c>
      <c r="E2" s="1" t="s">
        <v>54</v>
      </c>
      <c r="F2" s="1">
        <v>2</v>
      </c>
      <c r="H2" s="1" t="s">
        <v>32</v>
      </c>
      <c r="I2" s="1">
        <v>2</v>
      </c>
      <c r="K2" s="1">
        <v>4</v>
      </c>
      <c r="M2" s="1" t="s">
        <v>43</v>
      </c>
      <c r="N2" s="1">
        <v>85</v>
      </c>
    </row>
    <row r="3" spans="2:14" x14ac:dyDescent="0.2">
      <c r="E3" s="1" t="s">
        <v>55</v>
      </c>
      <c r="F3" s="1">
        <v>3</v>
      </c>
      <c r="K3" s="1">
        <v>5</v>
      </c>
      <c r="M3" s="1" t="s">
        <v>44</v>
      </c>
      <c r="N3" s="1">
        <v>200</v>
      </c>
    </row>
    <row r="4" spans="2:14" x14ac:dyDescent="0.2">
      <c r="K4" s="1">
        <v>6</v>
      </c>
    </row>
    <row r="5" spans="2:14" x14ac:dyDescent="0.2">
      <c r="K5" s="1">
        <v>7</v>
      </c>
    </row>
    <row r="6" spans="2:14" x14ac:dyDescent="0.2">
      <c r="K6" s="1">
        <v>8</v>
      </c>
    </row>
    <row r="7" spans="2:14" x14ac:dyDescent="0.2">
      <c r="K7" s="1">
        <v>9</v>
      </c>
    </row>
    <row r="8" spans="2:14" x14ac:dyDescent="0.2">
      <c r="K8" s="1">
        <v>10</v>
      </c>
    </row>
    <row r="9" spans="2:14" x14ac:dyDescent="0.2">
      <c r="K9" s="1">
        <v>11</v>
      </c>
    </row>
    <row r="10" spans="2:14" x14ac:dyDescent="0.2">
      <c r="K10" s="1">
        <v>12</v>
      </c>
    </row>
  </sheetData>
  <sheetProtection password="DED9" sheet="1" objects="1" scenarios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zoomScaleNormal="100" workbookViewId="0"/>
  </sheetViews>
  <sheetFormatPr baseColWidth="10" defaultRowHeight="12.75" x14ac:dyDescent="0.25"/>
  <cols>
    <col min="1" max="32" width="10.7109375" style="7" customWidth="1"/>
    <col min="33" max="16384" width="11.42578125" style="7"/>
  </cols>
  <sheetData>
    <row r="1" spans="1:15" ht="15" x14ac:dyDescent="0.25">
      <c r="A1" s="5" t="s">
        <v>56</v>
      </c>
    </row>
    <row r="5" spans="1:15" x14ac:dyDescent="0.25">
      <c r="A5" s="6" t="s">
        <v>57</v>
      </c>
      <c r="H5" s="6" t="s">
        <v>58</v>
      </c>
      <c r="O5" s="6" t="s">
        <v>59</v>
      </c>
    </row>
    <row r="6" spans="1:15" s="4" customFormat="1" ht="12" x14ac:dyDescent="0.25">
      <c r="A6" s="4" t="s">
        <v>61</v>
      </c>
      <c r="H6" s="4" t="s">
        <v>60</v>
      </c>
      <c r="O6" s="4" t="s">
        <v>62</v>
      </c>
    </row>
    <row r="7" spans="1:15" s="4" customFormat="1" ht="12" x14ac:dyDescent="0.25">
      <c r="H7" s="4" t="s">
        <v>63</v>
      </c>
      <c r="O7" s="4" t="s">
        <v>64</v>
      </c>
    </row>
    <row r="28" spans="1:15" x14ac:dyDescent="0.25">
      <c r="A28" s="6" t="s">
        <v>65</v>
      </c>
      <c r="H28" s="6" t="s">
        <v>65</v>
      </c>
      <c r="O28" s="6" t="s">
        <v>65</v>
      </c>
    </row>
    <row r="29" spans="1:15" s="4" customFormat="1" ht="12" x14ac:dyDescent="0.25">
      <c r="A29" s="4" t="s">
        <v>66</v>
      </c>
      <c r="H29" s="4" t="s">
        <v>67</v>
      </c>
      <c r="O29" s="4" t="s">
        <v>67</v>
      </c>
    </row>
    <row r="30" spans="1:15" s="4" customFormat="1" ht="12" x14ac:dyDescent="0.25">
      <c r="A30" s="4" t="s">
        <v>68</v>
      </c>
      <c r="H30" s="4" t="s">
        <v>68</v>
      </c>
      <c r="O30" s="4" t="s">
        <v>69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calculs report</vt:lpstr>
      <vt:lpstr>source</vt:lpstr>
      <vt:lpstr>assurance</vt:lpstr>
      <vt:lpstr>'calculs report'!Zone_d_impression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A3301241</dc:creator>
  <cp:lastModifiedBy>A6702000</cp:lastModifiedBy>
  <cp:lastPrinted>2020-04-08T07:15:37Z</cp:lastPrinted>
  <dcterms:created xsi:type="dcterms:W3CDTF">2020-03-27T13:56:26Z</dcterms:created>
  <dcterms:modified xsi:type="dcterms:W3CDTF">2020-04-23T11:41:41Z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gregoire.faure@ceapc.caisse-epargne.fr</vt:lpwstr>
  </property>
  <property fmtid="{D5CDD505-2E9C-101B-9397-08002B2CF9AE}" pid="5" name="MSIP_Label_48a19f0c-bea1-442e-a475-ed109d9ec508_SetDate">
    <vt:lpwstr>2020-03-27T15:58:32.1873429Z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