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6705177\AppData\Local\Microsoft\Windows\INetCache\Content.Outlook\1BNV9ICY\"/>
    </mc:Choice>
  </mc:AlternateContent>
  <bookViews>
    <workbookView xWindow="0" yWindow="0" windowWidth="20490" windowHeight="7620"/>
  </bookViews>
  <sheets>
    <sheet name="Région" sheetId="1" r:id="rId1"/>
    <sheet name="Agri Viti" sheetId="2" r:id="rId2"/>
  </sheets>
  <calcPr calcId="162913"/>
</workbook>
</file>

<file path=xl/calcChain.xml><?xml version="1.0" encoding="utf-8"?>
<calcChain xmlns="http://schemas.openxmlformats.org/spreadsheetml/2006/main">
  <c r="AL12" i="1" l="1"/>
  <c r="AI12" i="1"/>
  <c r="V12" i="1"/>
  <c r="Y12" i="1"/>
  <c r="T12" i="1"/>
  <c r="S12" i="1"/>
  <c r="AN12" i="1"/>
  <c r="AT12" i="1"/>
  <c r="AW12" i="1"/>
  <c r="AV12" i="1"/>
  <c r="AU12" i="1"/>
  <c r="AQ12" i="1"/>
  <c r="AP12" i="1"/>
  <c r="AO12" i="1"/>
  <c r="AF12" i="1"/>
  <c r="AK12" i="1"/>
  <c r="AJ12" i="1"/>
  <c r="AC12" i="1"/>
  <c r="AD12" i="1"/>
  <c r="AE12" i="1"/>
  <c r="Z12" i="1"/>
  <c r="X12" i="1"/>
  <c r="Q12" i="1"/>
  <c r="R12" i="1"/>
  <c r="O12" i="1"/>
  <c r="N12" i="1"/>
  <c r="M12" i="1"/>
  <c r="L12" i="1"/>
  <c r="B12" i="1"/>
  <c r="AW10" i="1"/>
  <c r="AQ10" i="1"/>
  <c r="AL10" i="1"/>
  <c r="AF10" i="1"/>
  <c r="Z10" i="1"/>
  <c r="O10" i="1"/>
  <c r="C5" i="2" l="1"/>
  <c r="D5" i="2"/>
  <c r="C6" i="1"/>
  <c r="C7" i="1"/>
  <c r="C8" i="1"/>
  <c r="C9" i="1"/>
  <c r="C10" i="1"/>
  <c r="C11" i="1"/>
  <c r="C5" i="1"/>
  <c r="D11" i="1"/>
  <c r="D6" i="1"/>
  <c r="D7" i="1"/>
  <c r="D8" i="1"/>
  <c r="D9" i="1"/>
  <c r="D10" i="1"/>
  <c r="D5" i="1"/>
  <c r="O11" i="1" l="1"/>
  <c r="O9" i="1"/>
  <c r="O8" i="1"/>
  <c r="O7" i="1"/>
  <c r="O6" i="1"/>
  <c r="O5" i="1"/>
  <c r="N5" i="2"/>
</calcChain>
</file>

<file path=xl/sharedStrings.xml><?xml version="1.0" encoding="utf-8"?>
<sst xmlns="http://schemas.openxmlformats.org/spreadsheetml/2006/main" count="125" uniqueCount="51">
  <si>
    <t>Région</t>
  </si>
  <si>
    <t>ETP</t>
  </si>
  <si>
    <t>Gains avant réfactions Conformité</t>
  </si>
  <si>
    <t>DRA</t>
  </si>
  <si>
    <t>IARD au 17/07/21</t>
  </si>
  <si>
    <t>Prévoyance au 17/07/21</t>
  </si>
  <si>
    <t>Epargne Salariale au 17/07/21</t>
  </si>
  <si>
    <t>Bancarisation au 17/07/21</t>
  </si>
  <si>
    <t>Monétique au 19/07/21</t>
  </si>
  <si>
    <t>Bonus DRA</t>
  </si>
  <si>
    <t>Bonus Excellence</t>
  </si>
  <si>
    <t>Critères atteints (sur obj. sais.)</t>
  </si>
  <si>
    <t>Objectif ajusté à l'ETP</t>
  </si>
  <si>
    <t>VB MR / Auto Pro / Santé Collective</t>
  </si>
  <si>
    <t>VB Prévoyance Pro / PAP / Santé individuelle / Retraite</t>
  </si>
  <si>
    <t>VB Box Office</t>
  </si>
  <si>
    <t>VB CB Business DD</t>
  </si>
  <si>
    <t>Forfaits Pros (hors Asso et Viti)</t>
  </si>
  <si>
    <t>VB Tpe + Proxi / BOOSTPAY / Payplug / SP+/JPEL / Iz e commerce</t>
  </si>
  <si>
    <t>Réal. cumulée / ETP</t>
  </si>
  <si>
    <t>Réal. cumulée</t>
  </si>
  <si>
    <t>Taux d'att.</t>
  </si>
  <si>
    <t xml:space="preserve">Gains par ETP </t>
  </si>
  <si>
    <t xml:space="preserve">Gains  par ETP </t>
  </si>
  <si>
    <t>AUBE HAUTE MARNE</t>
  </si>
  <si>
    <t>BAS RHIN</t>
  </si>
  <si>
    <t>HAUT RHIN</t>
  </si>
  <si>
    <t>MARNE ARDENNES</t>
  </si>
  <si>
    <t>MEURTHE ET MOSELLE MEUSE</t>
  </si>
  <si>
    <t>MOSELLE</t>
  </si>
  <si>
    <t>VOSGES</t>
  </si>
  <si>
    <t xml:space="preserve">TOTAL </t>
  </si>
  <si>
    <t>Entité</t>
  </si>
  <si>
    <t>IARD au 13/07/21</t>
  </si>
  <si>
    <t>Prévoyance au 13/07/21</t>
  </si>
  <si>
    <t>Epargne Salariale au 13/07/21</t>
  </si>
  <si>
    <t>Bancarisation au 13/07/21</t>
  </si>
  <si>
    <t>Monétique - A VENIR</t>
  </si>
  <si>
    <t>Agriculture - Viticulture</t>
  </si>
  <si>
    <t>Minimum clients avec Double rel. à activer pour être éligible</t>
  </si>
  <si>
    <t>Taux d'actvation (obj. 50%)</t>
  </si>
  <si>
    <t>Nb clients avec Double rel. non actives à fin avril</t>
  </si>
  <si>
    <t>Nb clients avec Double rel. activés pdt le challenge</t>
  </si>
  <si>
    <t>Critères atteints</t>
  </si>
  <si>
    <t>Gains</t>
  </si>
  <si>
    <t>Total gains par ETP</t>
  </si>
  <si>
    <t>Gains par ETP</t>
  </si>
  <si>
    <t>Avant réfactions Conformité</t>
  </si>
  <si>
    <t>Après réfactions Conformité</t>
  </si>
  <si>
    <t>Taux réfactions</t>
  </si>
  <si>
    <t>Taux Conformité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</si>
</sst>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164" formatCode="#,##0%;\-#,##0%;\ "/>
    <numFmt numFmtId="165" formatCode="#,##0&quot; € &quot;;\-#,##0&quot; € &quot;;\ "/>
    <numFmt numFmtId="166" formatCode="#,##0;\-#,##0;\ "/>
    <numFmt numFmtId="167" formatCode="#,##0.0;\-#,##0.0;\ "/>
    <numFmt numFmtId="168" formatCode="#,##0%;\-#,##0%"/>
    <numFmt numFmtId="169" formatCode="#,##0.0\ ;\-#,##0.0\ "/>
    <numFmt numFmtId="170" formatCode="##,#00;##,#00;\ "/>
    <numFmt numFmtId="171" formatCode="#,##0.0\ ;\-#,##0.0\ ;\ "/>
    <numFmt numFmtId="172" formatCode="0.0"/>
    <numFmt numFmtId="173" formatCode="0.0%"/>
    <numFmt numFmtId="174" formatCode="#,##0&quot; €&quot;;\-#,##0&quot; €&quot;;\ "/>
  </numFmts>
  <fonts count="20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10"/>
      <color rgb="FFFFFFFF"/>
      <name val="Arial"/>
      <family val="2"/>
    </font>
    <font>
      <b/>
      <sz val="10"/>
      <color rgb="FF9CFF63"/>
      <name val="Arial"/>
      <family val="2"/>
    </font>
    <font>
      <b/>
      <sz val="10"/>
      <color rgb="FFFFFF99"/>
      <name val="Arial"/>
      <family val="2"/>
    </font>
    <font>
      <b/>
      <sz val="10"/>
      <color rgb="FFCEFFFF"/>
      <name val="Arial"/>
      <family val="2"/>
    </font>
    <font>
      <b/>
      <sz val="11"/>
      <color rgb="FFCEFFFF"/>
      <name val="Arial"/>
      <family val="2"/>
    </font>
    <font>
      <b/>
      <sz val="10"/>
      <color rgb="FFFFC794"/>
      <name val="Arial"/>
      <family val="2"/>
    </font>
    <font>
      <b/>
      <sz val="11"/>
      <color rgb="FF333333"/>
      <name val="Arial"/>
      <family val="2"/>
    </font>
    <font>
      <b/>
      <sz val="10"/>
      <color rgb="FFFFCCFF"/>
      <name val="Arial"/>
      <family val="2"/>
    </font>
    <font>
      <b/>
      <sz val="10"/>
      <color rgb="FF99CCFF"/>
      <name val="Arial"/>
      <family val="2"/>
    </font>
    <font>
      <b/>
      <sz val="10"/>
      <color rgb="FFCC99FF"/>
      <name val="Arial"/>
      <family val="2"/>
    </font>
    <font>
      <b/>
      <sz val="10"/>
      <color rgb="FFFF99CC"/>
      <name val="Arial"/>
      <family val="2"/>
    </font>
    <font>
      <b/>
      <sz val="10"/>
      <color rgb="FFFFCC99"/>
      <name val="Arial"/>
      <family val="2"/>
    </font>
    <font>
      <b/>
      <sz val="10"/>
      <color rgb="FFC696FF"/>
      <name val="Arial"/>
      <family val="2"/>
    </font>
    <font>
      <sz val="10"/>
      <color rgb="FF333333"/>
      <name val="Arial"/>
      <family val="2"/>
    </font>
    <font>
      <sz val="10"/>
      <color rgb="FF000000"/>
      <name val="Arial"/>
      <family val="2"/>
    </font>
    <font>
      <b/>
      <sz val="10"/>
      <color rgb="FF333333"/>
      <name val="Arial"/>
      <family val="2"/>
    </font>
    <font>
      <b/>
      <sz val="9"/>
      <name val="Arial"/>
      <family val="2"/>
    </font>
    <font>
      <b/>
      <sz val="9"/>
      <color rgb="FFFFFFFF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49694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808080"/>
        <bgColor rgb="FFFFFFFF"/>
      </patternFill>
    </fill>
  </fills>
  <borders count="13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 style="thin">
        <color theme="0"/>
      </top>
      <bottom style="thin">
        <color rgb="FFDDDDDD"/>
      </bottom>
      <diagonal/>
    </border>
    <border>
      <left/>
      <right/>
      <top style="thin">
        <color rgb="FFDDDDDD"/>
      </top>
      <bottom/>
      <diagonal/>
    </border>
  </borders>
  <cellStyleXfs count="2">
    <xf numFmtId="0" fontId="0" fillId="0" borderId="0"/>
    <xf numFmtId="9" fontId="16" fillId="0" borderId="0" applyFont="0" applyFill="0" applyBorder="0" applyAlignment="0" applyProtection="0"/>
  </cellStyleXfs>
  <cellXfs count="98">
    <xf numFmtId="0" fontId="0" fillId="0" borderId="0" xfId="0"/>
    <xf numFmtId="0" fontId="1" fillId="2" borderId="0" xfId="0" applyFont="1" applyFill="1" applyAlignment="1">
      <alignment horizontal="left"/>
    </xf>
    <xf numFmtId="0" fontId="1" fillId="2" borderId="2" xfId="0" applyFont="1" applyFill="1" applyBorder="1" applyAlignment="1">
      <alignment horizontal="left"/>
    </xf>
    <xf numFmtId="164" fontId="1" fillId="2" borderId="2" xfId="0" applyNumberFormat="1" applyFont="1" applyFill="1" applyBorder="1" applyAlignment="1">
      <alignment horizontal="right"/>
    </xf>
    <xf numFmtId="49" fontId="4" fillId="3" borderId="0" xfId="0" applyNumberFormat="1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11" fillId="3" borderId="0" xfId="0" applyNumberFormat="1" applyFont="1" applyFill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14" fillId="3" borderId="5" xfId="0" applyNumberFormat="1" applyFont="1" applyFill="1" applyBorder="1" applyAlignment="1">
      <alignment horizontal="center" vertical="center" wrapText="1"/>
    </xf>
    <xf numFmtId="49" fontId="12" fillId="3" borderId="5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165" fontId="16" fillId="2" borderId="1" xfId="0" applyNumberFormat="1" applyFont="1" applyFill="1" applyBorder="1" applyAlignment="1">
      <alignment horizontal="center" vertical="center"/>
    </xf>
    <xf numFmtId="166" fontId="15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168" fontId="16" fillId="4" borderId="1" xfId="0" applyNumberFormat="1" applyFont="1" applyFill="1" applyBorder="1" applyAlignment="1">
      <alignment horizontal="center" vertical="center"/>
    </xf>
    <xf numFmtId="165" fontId="16" fillId="4" borderId="1" xfId="0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168" fontId="16" fillId="5" borderId="1" xfId="0" applyNumberFormat="1" applyFont="1" applyFill="1" applyBorder="1" applyAlignment="1">
      <alignment horizontal="center" vertical="center"/>
    </xf>
    <xf numFmtId="165" fontId="16" fillId="5" borderId="1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68" fontId="15" fillId="2" borderId="1" xfId="0" applyNumberFormat="1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49" fontId="17" fillId="2" borderId="0" xfId="0" applyNumberFormat="1" applyFont="1" applyFill="1" applyAlignment="1">
      <alignment horizontal="center" vertical="center"/>
    </xf>
    <xf numFmtId="166" fontId="17" fillId="6" borderId="6" xfId="0" applyNumberFormat="1" applyFont="1" applyFill="1" applyBorder="1" applyAlignment="1">
      <alignment horizontal="center" vertical="center"/>
    </xf>
    <xf numFmtId="164" fontId="17" fillId="6" borderId="6" xfId="0" applyNumberFormat="1" applyFont="1" applyFill="1" applyBorder="1" applyAlignment="1">
      <alignment horizontal="center" vertical="center"/>
    </xf>
    <xf numFmtId="49" fontId="11" fillId="3" borderId="5" xfId="0" applyNumberFormat="1" applyFont="1" applyFill="1" applyBorder="1" applyAlignment="1">
      <alignment horizontal="center" vertical="center" wrapText="1"/>
    </xf>
    <xf numFmtId="169" fontId="15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70" fontId="15" fillId="2" borderId="1" xfId="0" applyNumberFormat="1" applyFont="1" applyFill="1" applyBorder="1" applyAlignment="1">
      <alignment horizontal="center" vertical="center"/>
    </xf>
    <xf numFmtId="1" fontId="16" fillId="4" borderId="1" xfId="0" applyNumberFormat="1" applyFont="1" applyFill="1" applyBorder="1" applyAlignment="1">
      <alignment horizontal="center" vertical="center"/>
    </xf>
    <xf numFmtId="0" fontId="0" fillId="0" borderId="0" xfId="0" applyNumberFormat="1"/>
    <xf numFmtId="9" fontId="15" fillId="2" borderId="0" xfId="1" applyFont="1" applyFill="1" applyBorder="1" applyAlignment="1">
      <alignment horizontal="center" vertical="center"/>
    </xf>
    <xf numFmtId="49" fontId="4" fillId="3" borderId="0" xfId="0" applyNumberFormat="1" applyFont="1" applyFill="1" applyAlignment="1">
      <alignment horizontal="center" vertical="center" wrapText="1"/>
    </xf>
    <xf numFmtId="167" fontId="15" fillId="2" borderId="1" xfId="0" applyNumberFormat="1" applyFont="1" applyFill="1" applyBorder="1" applyAlignment="1">
      <alignment horizontal="center" vertical="center"/>
    </xf>
    <xf numFmtId="169" fontId="17" fillId="6" borderId="6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171" fontId="15" fillId="2" borderId="1" xfId="0" applyNumberFormat="1" applyFont="1" applyFill="1" applyBorder="1" applyAlignment="1">
      <alignment horizontal="center" vertical="center"/>
    </xf>
    <xf numFmtId="172" fontId="1" fillId="2" borderId="0" xfId="0" applyNumberFormat="1" applyFont="1" applyFill="1" applyAlignment="1">
      <alignment horizontal="left"/>
    </xf>
    <xf numFmtId="172" fontId="15" fillId="2" borderId="1" xfId="0" applyNumberFormat="1" applyFont="1" applyFill="1" applyBorder="1" applyAlignment="1">
      <alignment horizontal="center" vertical="center"/>
    </xf>
    <xf numFmtId="172" fontId="17" fillId="6" borderId="6" xfId="0" applyNumberFormat="1" applyFont="1" applyFill="1" applyBorder="1" applyAlignment="1">
      <alignment horizontal="center" vertical="center"/>
    </xf>
    <xf numFmtId="172" fontId="0" fillId="0" borderId="0" xfId="0" applyNumberFormat="1"/>
    <xf numFmtId="49" fontId="15" fillId="2" borderId="1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right" vertical="center"/>
    </xf>
    <xf numFmtId="0" fontId="1" fillId="2" borderId="0" xfId="0" applyFont="1" applyFill="1" applyAlignment="1">
      <alignment horizontal="left" vertical="center"/>
    </xf>
    <xf numFmtId="49" fontId="17" fillId="6" borderId="6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18" fillId="7" borderId="1" xfId="0" applyNumberFormat="1" applyFont="1" applyFill="1" applyBorder="1" applyAlignment="1">
      <alignment horizontal="center" vertical="center" wrapText="1"/>
    </xf>
    <xf numFmtId="49" fontId="19" fillId="8" borderId="1" xfId="0" applyNumberFormat="1" applyFont="1" applyFill="1" applyBorder="1" applyAlignment="1">
      <alignment horizontal="center" vertical="center" wrapText="1"/>
    </xf>
    <xf numFmtId="9" fontId="19" fillId="8" borderId="1" xfId="0" applyNumberFormat="1" applyFont="1" applyFill="1" applyBorder="1" applyAlignment="1">
      <alignment horizontal="center" vertical="center" wrapText="1"/>
    </xf>
    <xf numFmtId="173" fontId="16" fillId="2" borderId="1" xfId="1" applyNumberFormat="1" applyFont="1" applyFill="1" applyBorder="1" applyAlignment="1">
      <alignment horizontal="center" vertical="center"/>
    </xf>
    <xf numFmtId="9" fontId="1" fillId="2" borderId="1" xfId="1" applyNumberFormat="1" applyFont="1" applyFill="1" applyBorder="1" applyAlignment="1">
      <alignment horizontal="center" vertical="center"/>
    </xf>
    <xf numFmtId="49" fontId="18" fillId="7" borderId="11" xfId="0" applyNumberFormat="1" applyFont="1" applyFill="1" applyBorder="1" applyAlignment="1">
      <alignment horizontal="center" vertical="center" wrapText="1"/>
    </xf>
    <xf numFmtId="49" fontId="19" fillId="8" borderId="11" xfId="0" applyNumberFormat="1" applyFont="1" applyFill="1" applyBorder="1" applyAlignment="1">
      <alignment horizontal="center" vertical="center" wrapText="1"/>
    </xf>
    <xf numFmtId="174" fontId="17" fillId="7" borderId="1" xfId="0" applyNumberFormat="1" applyFont="1" applyFill="1" applyBorder="1" applyAlignment="1">
      <alignment horizontal="center" vertical="center"/>
    </xf>
    <xf numFmtId="9" fontId="15" fillId="2" borderId="1" xfId="1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49" fontId="11" fillId="3" borderId="4" xfId="0" applyNumberFormat="1" applyFont="1" applyFill="1" applyBorder="1" applyAlignment="1">
      <alignment horizontal="center" vertical="center"/>
    </xf>
    <xf numFmtId="49" fontId="12" fillId="3" borderId="3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10" fillId="3" borderId="0" xfId="0" applyNumberFormat="1" applyFont="1" applyFill="1" applyAlignment="1">
      <alignment horizontal="center" vertical="center"/>
    </xf>
    <xf numFmtId="49" fontId="10" fillId="3" borderId="3" xfId="0" applyNumberFormat="1" applyFont="1" applyFill="1" applyBorder="1" applyAlignment="1">
      <alignment horizontal="center" vertical="center" wrapText="1"/>
    </xf>
    <xf numFmtId="172" fontId="2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7" xfId="0" applyNumberFormat="1" applyFont="1" applyFill="1" applyBorder="1" applyAlignment="1">
      <alignment horizontal="center" vertical="center" wrapText="1"/>
    </xf>
    <xf numFmtId="49" fontId="3" fillId="3" borderId="8" xfId="0" applyNumberFormat="1" applyFont="1" applyFill="1" applyBorder="1" applyAlignment="1">
      <alignment horizontal="center" vertical="center" wrapText="1"/>
    </xf>
    <xf numFmtId="49" fontId="4" fillId="3" borderId="0" xfId="0" applyNumberFormat="1" applyFont="1" applyFill="1" applyAlignment="1">
      <alignment horizontal="center" vertical="center" wrapText="1"/>
    </xf>
    <xf numFmtId="49" fontId="7" fillId="3" borderId="0" xfId="0" applyNumberFormat="1" applyFont="1" applyFill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167" fontId="15" fillId="2" borderId="1" xfId="0" applyNumberFormat="1" applyFont="1" applyFill="1" applyBorder="1" applyAlignment="1">
      <alignment horizontal="center" vertical="center"/>
    </xf>
    <xf numFmtId="169" fontId="17" fillId="6" borderId="6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171" fontId="15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10" xfId="0" applyNumberFormat="1" applyFont="1" applyFill="1" applyBorder="1" applyAlignment="1">
      <alignment horizontal="center" vertical="center" wrapText="1"/>
    </xf>
    <xf numFmtId="49" fontId="2" fillId="3" borderId="12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9"/>
  <sheetViews>
    <sheetView showGridLines="0" tabSelected="1" workbookViewId="0">
      <pane xSplit="1" topLeftCell="B1" activePane="topRight" state="frozen"/>
      <selection pane="topRight" activeCell="C6" sqref="C6"/>
    </sheetView>
  </sheetViews>
  <sheetFormatPr baseColWidth="10" defaultRowHeight="12.75" x14ac:dyDescent="0.2"/>
  <cols>
    <col min="1" max="1" width="36.7109375" customWidth="1"/>
    <col min="2" max="2" width="7.28515625" style="51" customWidth="1"/>
    <col min="3" max="6" width="11.7109375" customWidth="1"/>
    <col min="7" max="7" width="10.7109375" customWidth="1"/>
    <col min="8" max="8" width="12.42578125" customWidth="1"/>
    <col min="9" max="9" width="11.7109375" customWidth="1"/>
    <col min="10" max="11" width="0.28515625" customWidth="1"/>
    <col min="12" max="12" width="12.5703125" customWidth="1"/>
    <col min="13" max="13" width="11.7109375" customWidth="1"/>
    <col min="14" max="14" width="12.42578125" customWidth="1"/>
    <col min="15" max="15" width="11.7109375" customWidth="1"/>
    <col min="16" max="16" width="0.28515625" customWidth="1"/>
    <col min="17" max="19" width="12.7109375" customWidth="1"/>
    <col min="20" max="20" width="10" customWidth="1"/>
    <col min="21" max="21" width="12.7109375" customWidth="1"/>
    <col min="22" max="22" width="0.140625" customWidth="1"/>
    <col min="23" max="25" width="12.7109375" customWidth="1"/>
    <col min="26" max="26" width="10" customWidth="1"/>
    <col min="27" max="27" width="12.7109375" customWidth="1"/>
    <col min="28" max="28" width="0.28515625" customWidth="1"/>
    <col min="29" max="31" width="12.7109375" customWidth="1"/>
    <col min="32" max="32" width="10" customWidth="1"/>
    <col min="33" max="33" width="12.7109375" customWidth="1"/>
    <col min="34" max="34" width="0.28515625" customWidth="1"/>
    <col min="35" max="37" width="12.7109375" customWidth="1"/>
    <col min="38" max="38" width="10" customWidth="1"/>
    <col min="39" max="42" width="12.7109375" customWidth="1"/>
    <col min="43" max="43" width="10" customWidth="1"/>
    <col min="44" max="44" width="12.7109375" customWidth="1"/>
    <col min="45" max="45" width="0.28515625" customWidth="1"/>
    <col min="46" max="48" width="12.7109375" customWidth="1"/>
    <col min="49" max="49" width="10" customWidth="1"/>
    <col min="50" max="50" width="12.7109375" customWidth="1"/>
    <col min="51" max="51" width="4.7109375" customWidth="1"/>
  </cols>
  <sheetData>
    <row r="1" spans="1:50" s="1" customFormat="1" ht="30.4" customHeight="1" x14ac:dyDescent="0.2">
      <c r="B1" s="48"/>
    </row>
    <row r="2" spans="1:50" s="1" customFormat="1" ht="25.5" customHeight="1" x14ac:dyDescent="0.2">
      <c r="A2" s="69" t="s">
        <v>0</v>
      </c>
      <c r="B2" s="78" t="s">
        <v>1</v>
      </c>
      <c r="C2" s="73" t="s">
        <v>44</v>
      </c>
      <c r="D2" s="74"/>
      <c r="E2" s="74"/>
      <c r="F2" s="74"/>
      <c r="G2" s="74"/>
      <c r="H2" s="74"/>
      <c r="I2" s="75"/>
      <c r="J2" s="2"/>
      <c r="K2" s="2"/>
      <c r="L2" s="79" t="s">
        <v>3</v>
      </c>
      <c r="M2" s="79"/>
      <c r="N2" s="79"/>
      <c r="O2" s="79"/>
      <c r="P2" s="3">
        <v>0.760848223051247</v>
      </c>
      <c r="Q2" s="82" t="s">
        <v>4</v>
      </c>
      <c r="R2" s="82"/>
      <c r="S2" s="82"/>
      <c r="T2" s="82"/>
      <c r="U2" s="82"/>
      <c r="V2" s="88" t="s">
        <v>5</v>
      </c>
      <c r="W2" s="88"/>
      <c r="X2" s="88"/>
      <c r="Y2" s="88"/>
      <c r="Z2" s="88"/>
      <c r="AA2" s="88"/>
      <c r="AB2" s="5"/>
      <c r="AC2" s="83" t="s">
        <v>6</v>
      </c>
      <c r="AD2" s="83"/>
      <c r="AE2" s="83"/>
      <c r="AF2" s="83"/>
      <c r="AG2" s="83"/>
      <c r="AH2" s="6"/>
      <c r="AI2" s="70" t="s">
        <v>7</v>
      </c>
      <c r="AJ2" s="70"/>
      <c r="AK2" s="70"/>
      <c r="AL2" s="70"/>
      <c r="AM2" s="70"/>
      <c r="AN2" s="70"/>
      <c r="AO2" s="70"/>
      <c r="AP2" s="70"/>
      <c r="AQ2" s="70"/>
      <c r="AR2" s="70"/>
      <c r="AS2" s="7"/>
      <c r="AT2" s="76" t="s">
        <v>8</v>
      </c>
      <c r="AU2" s="76"/>
      <c r="AV2" s="76"/>
      <c r="AW2" s="76"/>
      <c r="AX2" s="76"/>
    </row>
    <row r="3" spans="1:50" s="1" customFormat="1" ht="25.5" customHeight="1" x14ac:dyDescent="0.2">
      <c r="A3" s="69"/>
      <c r="B3" s="78"/>
      <c r="C3" s="73" t="s">
        <v>48</v>
      </c>
      <c r="D3" s="74"/>
      <c r="E3" s="75"/>
      <c r="F3" s="73" t="s">
        <v>47</v>
      </c>
      <c r="G3" s="74"/>
      <c r="H3" s="74"/>
      <c r="I3" s="75"/>
      <c r="J3" s="2"/>
      <c r="K3" s="2"/>
      <c r="L3" s="80" t="s">
        <v>39</v>
      </c>
      <c r="M3" s="80" t="s">
        <v>41</v>
      </c>
      <c r="N3" s="79" t="s">
        <v>42</v>
      </c>
      <c r="O3" s="80" t="s">
        <v>40</v>
      </c>
      <c r="P3" s="2"/>
      <c r="Q3" s="85" t="s">
        <v>13</v>
      </c>
      <c r="R3" s="85"/>
      <c r="S3" s="85"/>
      <c r="T3" s="85"/>
      <c r="U3" s="85"/>
      <c r="V3" s="89" t="s">
        <v>14</v>
      </c>
      <c r="W3" s="89"/>
      <c r="X3" s="89"/>
      <c r="Y3" s="89"/>
      <c r="Z3" s="89"/>
      <c r="AA3" s="89"/>
      <c r="AB3" s="5"/>
      <c r="AC3" s="84" t="s">
        <v>15</v>
      </c>
      <c r="AD3" s="84"/>
      <c r="AE3" s="84"/>
      <c r="AF3" s="84"/>
      <c r="AG3" s="84"/>
      <c r="AH3" s="6"/>
      <c r="AI3" s="71" t="s">
        <v>16</v>
      </c>
      <c r="AJ3" s="71"/>
      <c r="AK3" s="71"/>
      <c r="AL3" s="71"/>
      <c r="AM3" s="71"/>
      <c r="AN3" s="72" t="s">
        <v>17</v>
      </c>
      <c r="AO3" s="72"/>
      <c r="AP3" s="72"/>
      <c r="AQ3" s="72"/>
      <c r="AR3" s="72"/>
      <c r="AS3" s="9"/>
      <c r="AT3" s="77" t="s">
        <v>18</v>
      </c>
      <c r="AU3" s="77"/>
      <c r="AV3" s="77"/>
      <c r="AW3" s="77"/>
      <c r="AX3" s="77"/>
    </row>
    <row r="4" spans="1:50" s="1" customFormat="1" ht="50.1" customHeight="1" x14ac:dyDescent="0.2">
      <c r="A4" s="69"/>
      <c r="B4" s="78"/>
      <c r="C4" s="60" t="s">
        <v>45</v>
      </c>
      <c r="D4" s="61" t="s">
        <v>49</v>
      </c>
      <c r="E4" s="62" t="s">
        <v>50</v>
      </c>
      <c r="F4" s="59" t="s">
        <v>46</v>
      </c>
      <c r="G4" s="59" t="s">
        <v>9</v>
      </c>
      <c r="H4" s="59" t="s">
        <v>10</v>
      </c>
      <c r="I4" s="59" t="s">
        <v>11</v>
      </c>
      <c r="J4" s="2"/>
      <c r="K4" s="2"/>
      <c r="L4" s="81"/>
      <c r="M4" s="81"/>
      <c r="N4" s="79"/>
      <c r="O4" s="81"/>
      <c r="P4" s="2"/>
      <c r="Q4" s="8" t="s">
        <v>19</v>
      </c>
      <c r="R4" s="8" t="s">
        <v>20</v>
      </c>
      <c r="S4" s="8" t="s">
        <v>12</v>
      </c>
      <c r="T4" s="8" t="s">
        <v>21</v>
      </c>
      <c r="U4" s="4" t="s">
        <v>22</v>
      </c>
      <c r="V4" s="90" t="s">
        <v>19</v>
      </c>
      <c r="W4" s="90"/>
      <c r="X4" s="10" t="s">
        <v>20</v>
      </c>
      <c r="Y4" s="10" t="s">
        <v>12</v>
      </c>
      <c r="Z4" s="10" t="s">
        <v>21</v>
      </c>
      <c r="AA4" s="10" t="s">
        <v>22</v>
      </c>
      <c r="AB4" s="11"/>
      <c r="AC4" s="12" t="s">
        <v>19</v>
      </c>
      <c r="AD4" s="12" t="s">
        <v>20</v>
      </c>
      <c r="AE4" s="12" t="s">
        <v>12</v>
      </c>
      <c r="AF4" s="12" t="s">
        <v>21</v>
      </c>
      <c r="AG4" s="13" t="s">
        <v>22</v>
      </c>
      <c r="AH4" s="14"/>
      <c r="AI4" s="15" t="s">
        <v>19</v>
      </c>
      <c r="AJ4" s="15" t="s">
        <v>20</v>
      </c>
      <c r="AK4" s="16" t="s">
        <v>12</v>
      </c>
      <c r="AL4" s="16" t="s">
        <v>21</v>
      </c>
      <c r="AM4" s="17" t="s">
        <v>23</v>
      </c>
      <c r="AN4" s="18" t="s">
        <v>19</v>
      </c>
      <c r="AO4" s="18" t="s">
        <v>20</v>
      </c>
      <c r="AP4" s="19" t="s">
        <v>12</v>
      </c>
      <c r="AQ4" s="19" t="s">
        <v>21</v>
      </c>
      <c r="AR4" s="19" t="s">
        <v>22</v>
      </c>
      <c r="AS4" s="9"/>
      <c r="AT4" s="20" t="s">
        <v>19</v>
      </c>
      <c r="AU4" s="20" t="s">
        <v>20</v>
      </c>
      <c r="AV4" s="20" t="s">
        <v>12</v>
      </c>
      <c r="AW4" s="20" t="s">
        <v>21</v>
      </c>
      <c r="AX4" s="20" t="s">
        <v>22</v>
      </c>
    </row>
    <row r="5" spans="1:50" s="55" customFormat="1" ht="21.4" customHeight="1" x14ac:dyDescent="0.2">
      <c r="A5" s="52" t="s">
        <v>24</v>
      </c>
      <c r="B5" s="49">
        <v>3.7</v>
      </c>
      <c r="C5" s="67">
        <f>ROUNDUP(F5-F5*D5,0)</f>
        <v>400</v>
      </c>
      <c r="D5" s="68">
        <f>IF(E5&lt;0.8,(0.05+0.8-E5),0)</f>
        <v>0</v>
      </c>
      <c r="E5" s="63">
        <v>0.92</v>
      </c>
      <c r="F5" s="21">
        <v>400</v>
      </c>
      <c r="G5" s="21">
        <v>0</v>
      </c>
      <c r="H5" s="21">
        <v>80</v>
      </c>
      <c r="I5" s="22">
        <v>6</v>
      </c>
      <c r="J5" s="53"/>
      <c r="K5" s="53"/>
      <c r="L5" s="22">
        <v>36.450000000000003</v>
      </c>
      <c r="M5" s="22">
        <v>32</v>
      </c>
      <c r="N5" s="22">
        <v>8</v>
      </c>
      <c r="O5" s="30">
        <f>N5/M5</f>
        <v>0.25</v>
      </c>
      <c r="P5" s="54">
        <v>12</v>
      </c>
      <c r="Q5" s="43">
        <v>3.24</v>
      </c>
      <c r="R5" s="22">
        <v>12</v>
      </c>
      <c r="S5" s="22">
        <v>14.58</v>
      </c>
      <c r="T5" s="24">
        <v>0.82304526748971196</v>
      </c>
      <c r="U5" s="25">
        <v>60</v>
      </c>
      <c r="V5" s="86">
        <v>4.8600000000000003</v>
      </c>
      <c r="W5" s="86"/>
      <c r="X5" s="22">
        <v>18</v>
      </c>
      <c r="Y5" s="22">
        <v>21.87</v>
      </c>
      <c r="Z5" s="24">
        <v>0.82304526748971196</v>
      </c>
      <c r="AA5" s="25">
        <v>60</v>
      </c>
      <c r="AB5" s="26"/>
      <c r="AC5" s="43">
        <v>4.32</v>
      </c>
      <c r="AD5" s="22">
        <v>16</v>
      </c>
      <c r="AE5" s="22">
        <v>14.58</v>
      </c>
      <c r="AF5" s="27">
        <v>1.09739368998628</v>
      </c>
      <c r="AG5" s="28">
        <v>60</v>
      </c>
      <c r="AH5" s="29"/>
      <c r="AI5" s="43">
        <v>23.51</v>
      </c>
      <c r="AJ5" s="22">
        <v>87</v>
      </c>
      <c r="AK5" s="22">
        <v>58.32</v>
      </c>
      <c r="AL5" s="27">
        <v>1.4917695473251</v>
      </c>
      <c r="AM5" s="28">
        <v>40</v>
      </c>
      <c r="AN5" s="43">
        <v>18.649999999999999</v>
      </c>
      <c r="AO5" s="22">
        <v>69</v>
      </c>
      <c r="AP5" s="22">
        <v>43.52</v>
      </c>
      <c r="AQ5" s="27">
        <v>1.5854779411764699</v>
      </c>
      <c r="AR5" s="28">
        <v>40</v>
      </c>
      <c r="AS5" s="26"/>
      <c r="AT5" s="43">
        <v>4.32</v>
      </c>
      <c r="AU5" s="37">
        <v>16</v>
      </c>
      <c r="AV5" s="22">
        <v>14.58</v>
      </c>
      <c r="AW5" s="27">
        <v>1.09739368998628</v>
      </c>
      <c r="AX5" s="28">
        <v>60</v>
      </c>
    </row>
    <row r="6" spans="1:50" s="55" customFormat="1" ht="21.4" customHeight="1" x14ac:dyDescent="0.2">
      <c r="A6" s="52" t="s">
        <v>25</v>
      </c>
      <c r="B6" s="49">
        <v>13.3</v>
      </c>
      <c r="C6" s="67">
        <f t="shared" ref="C6:C11" si="0">ROUNDUP(F6-F6*D6,0)</f>
        <v>38</v>
      </c>
      <c r="D6" s="68">
        <f t="shared" ref="D6:D10" si="1">IF(E6&lt;0.8,(0.05+0.8-E6),0)</f>
        <v>6.0526315789473761E-2</v>
      </c>
      <c r="E6" s="63">
        <v>0.78947368421052633</v>
      </c>
      <c r="F6" s="21">
        <v>40</v>
      </c>
      <c r="G6" s="21">
        <v>0</v>
      </c>
      <c r="H6" s="21">
        <v>0</v>
      </c>
      <c r="I6" s="22">
        <v>1</v>
      </c>
      <c r="J6" s="53"/>
      <c r="K6" s="53"/>
      <c r="L6" s="22">
        <v>115.7</v>
      </c>
      <c r="M6" s="39">
        <v>123</v>
      </c>
      <c r="N6" s="22">
        <v>22</v>
      </c>
      <c r="O6" s="30">
        <f t="shared" ref="O6:O11" si="2">N6/M6</f>
        <v>0.17886178861788618</v>
      </c>
      <c r="P6" s="54">
        <v>36</v>
      </c>
      <c r="Q6" s="43">
        <v>2.71</v>
      </c>
      <c r="R6" s="22">
        <v>36</v>
      </c>
      <c r="S6" s="22">
        <v>46.28</v>
      </c>
      <c r="T6" s="30">
        <v>0.77787381158167701</v>
      </c>
      <c r="U6" s="21">
        <v>0</v>
      </c>
      <c r="V6" s="86">
        <v>2.48</v>
      </c>
      <c r="W6" s="86"/>
      <c r="X6" s="22">
        <v>33</v>
      </c>
      <c r="Y6" s="22">
        <v>69.42</v>
      </c>
      <c r="Z6" s="30">
        <v>0.47536732929991399</v>
      </c>
      <c r="AA6" s="21">
        <v>0</v>
      </c>
      <c r="AB6" s="26"/>
      <c r="AC6" s="43">
        <v>1.8</v>
      </c>
      <c r="AD6" s="22">
        <v>24</v>
      </c>
      <c r="AE6" s="22">
        <v>46.28</v>
      </c>
      <c r="AF6" s="30">
        <v>0.51858254105445101</v>
      </c>
      <c r="AG6" s="21">
        <v>0</v>
      </c>
      <c r="AH6" s="29"/>
      <c r="AI6" s="43">
        <v>12.03</v>
      </c>
      <c r="AJ6" s="22">
        <v>160</v>
      </c>
      <c r="AK6" s="22">
        <v>185.12</v>
      </c>
      <c r="AL6" s="30">
        <v>0.86430423509075205</v>
      </c>
      <c r="AM6" s="21">
        <v>0</v>
      </c>
      <c r="AN6" s="43">
        <v>13.08</v>
      </c>
      <c r="AO6" s="22">
        <v>174</v>
      </c>
      <c r="AP6" s="22">
        <v>131.91999999999999</v>
      </c>
      <c r="AQ6" s="27">
        <v>1.31898120072771</v>
      </c>
      <c r="AR6" s="28">
        <v>40</v>
      </c>
      <c r="AS6" s="26"/>
      <c r="AT6" s="43">
        <v>1.95</v>
      </c>
      <c r="AU6" s="37">
        <v>26</v>
      </c>
      <c r="AV6" s="22">
        <v>46.28</v>
      </c>
      <c r="AW6" s="30">
        <v>0.56179775280898903</v>
      </c>
      <c r="AX6" s="21">
        <v>0</v>
      </c>
    </row>
    <row r="7" spans="1:50" s="55" customFormat="1" ht="21.4" customHeight="1" x14ac:dyDescent="0.2">
      <c r="A7" s="52" t="s">
        <v>26</v>
      </c>
      <c r="B7" s="49">
        <v>7.48</v>
      </c>
      <c r="C7" s="67">
        <f t="shared" si="0"/>
        <v>200</v>
      </c>
      <c r="D7" s="68">
        <f t="shared" si="1"/>
        <v>0</v>
      </c>
      <c r="E7" s="63">
        <v>1</v>
      </c>
      <c r="F7" s="21">
        <v>200</v>
      </c>
      <c r="G7" s="21">
        <v>0</v>
      </c>
      <c r="H7" s="21">
        <v>0</v>
      </c>
      <c r="I7" s="22">
        <v>4</v>
      </c>
      <c r="J7" s="53"/>
      <c r="K7" s="53"/>
      <c r="L7" s="22">
        <v>66</v>
      </c>
      <c r="M7" s="39">
        <v>95</v>
      </c>
      <c r="N7" s="22">
        <v>25</v>
      </c>
      <c r="O7" s="30">
        <f t="shared" si="2"/>
        <v>0.26315789473684209</v>
      </c>
      <c r="P7" s="54">
        <v>13</v>
      </c>
      <c r="Q7" s="43">
        <v>1.74</v>
      </c>
      <c r="R7" s="22">
        <v>13</v>
      </c>
      <c r="S7" s="22">
        <v>26.4</v>
      </c>
      <c r="T7" s="30">
        <v>0.49242424242424199</v>
      </c>
      <c r="U7" s="21">
        <v>0</v>
      </c>
      <c r="V7" s="86">
        <v>5.35</v>
      </c>
      <c r="W7" s="86"/>
      <c r="X7" s="22">
        <v>40</v>
      </c>
      <c r="Y7" s="22">
        <v>39.6</v>
      </c>
      <c r="Z7" s="27">
        <v>1.0101010101010099</v>
      </c>
      <c r="AA7" s="28">
        <v>60</v>
      </c>
      <c r="AB7" s="26"/>
      <c r="AC7" s="43">
        <v>3.6</v>
      </c>
      <c r="AD7" s="22">
        <v>27</v>
      </c>
      <c r="AE7" s="22">
        <v>26.4</v>
      </c>
      <c r="AF7" s="27">
        <v>1.04</v>
      </c>
      <c r="AG7" s="28">
        <v>60</v>
      </c>
      <c r="AH7" s="29"/>
      <c r="AI7" s="43">
        <v>15.51</v>
      </c>
      <c r="AJ7" s="22">
        <v>116</v>
      </c>
      <c r="AK7" s="22">
        <v>105.6</v>
      </c>
      <c r="AL7" s="27">
        <v>1.09848484848485</v>
      </c>
      <c r="AM7" s="28">
        <v>40</v>
      </c>
      <c r="AN7" s="43">
        <v>14.17</v>
      </c>
      <c r="AO7" s="22">
        <v>106</v>
      </c>
      <c r="AP7" s="22">
        <v>75.680000000000007</v>
      </c>
      <c r="AQ7" s="27">
        <v>1.4006342494714601</v>
      </c>
      <c r="AR7" s="28">
        <v>40</v>
      </c>
      <c r="AS7" s="26"/>
      <c r="AT7" s="43">
        <v>1.6</v>
      </c>
      <c r="AU7" s="37">
        <v>12</v>
      </c>
      <c r="AV7" s="22">
        <v>26.4</v>
      </c>
      <c r="AW7" s="30">
        <v>0.45454545454545497</v>
      </c>
      <c r="AX7" s="21">
        <v>0</v>
      </c>
    </row>
    <row r="8" spans="1:50" s="55" customFormat="1" ht="21.4" customHeight="1" x14ac:dyDescent="0.2">
      <c r="A8" s="52" t="s">
        <v>27</v>
      </c>
      <c r="B8" s="49">
        <v>11.17</v>
      </c>
      <c r="C8" s="67">
        <f t="shared" si="0"/>
        <v>400</v>
      </c>
      <c r="D8" s="68">
        <f t="shared" si="1"/>
        <v>0</v>
      </c>
      <c r="E8" s="63">
        <v>0.82</v>
      </c>
      <c r="F8" s="21">
        <v>400</v>
      </c>
      <c r="G8" s="21">
        <v>0</v>
      </c>
      <c r="H8" s="21">
        <v>80</v>
      </c>
      <c r="I8" s="22">
        <v>6</v>
      </c>
      <c r="J8" s="53"/>
      <c r="K8" s="53"/>
      <c r="L8" s="22">
        <v>96</v>
      </c>
      <c r="M8" s="39">
        <v>117</v>
      </c>
      <c r="N8" s="22">
        <v>38</v>
      </c>
      <c r="O8" s="30">
        <f t="shared" si="2"/>
        <v>0.3247863247863248</v>
      </c>
      <c r="P8" s="54">
        <v>37</v>
      </c>
      <c r="Q8" s="43">
        <v>3.31</v>
      </c>
      <c r="R8" s="22">
        <v>37</v>
      </c>
      <c r="S8" s="22">
        <v>38.4</v>
      </c>
      <c r="T8" s="24">
        <v>0.96354166666666696</v>
      </c>
      <c r="U8" s="25">
        <v>60</v>
      </c>
      <c r="V8" s="86">
        <v>5.01</v>
      </c>
      <c r="W8" s="86"/>
      <c r="X8" s="22">
        <v>56</v>
      </c>
      <c r="Y8" s="22">
        <v>57.6</v>
      </c>
      <c r="Z8" s="24">
        <v>0.97222222222222199</v>
      </c>
      <c r="AA8" s="25">
        <v>60</v>
      </c>
      <c r="AB8" s="26"/>
      <c r="AC8" s="43">
        <v>3.31</v>
      </c>
      <c r="AD8" s="22">
        <v>37</v>
      </c>
      <c r="AE8" s="22">
        <v>37</v>
      </c>
      <c r="AF8" s="27">
        <v>1</v>
      </c>
      <c r="AG8" s="28">
        <v>60</v>
      </c>
      <c r="AH8" s="29"/>
      <c r="AI8" s="43">
        <v>14.23</v>
      </c>
      <c r="AJ8" s="22">
        <v>159</v>
      </c>
      <c r="AK8" s="22">
        <v>153.6</v>
      </c>
      <c r="AL8" s="27">
        <v>1.03515625</v>
      </c>
      <c r="AM8" s="28">
        <v>40</v>
      </c>
      <c r="AN8" s="43">
        <v>15.22</v>
      </c>
      <c r="AO8" s="22">
        <v>170</v>
      </c>
      <c r="AP8" s="22">
        <v>108.92</v>
      </c>
      <c r="AQ8" s="27">
        <v>1.56077855306647</v>
      </c>
      <c r="AR8" s="28">
        <v>40</v>
      </c>
      <c r="AS8" s="26"/>
      <c r="AT8" s="43">
        <v>2.86</v>
      </c>
      <c r="AU8" s="37">
        <v>32</v>
      </c>
      <c r="AV8" s="22">
        <v>38.4</v>
      </c>
      <c r="AW8" s="24">
        <v>0.83333333333333304</v>
      </c>
      <c r="AX8" s="25">
        <v>60</v>
      </c>
    </row>
    <row r="9" spans="1:50" s="55" customFormat="1" ht="21.4" customHeight="1" x14ac:dyDescent="0.2">
      <c r="A9" s="52" t="s">
        <v>28</v>
      </c>
      <c r="B9" s="49">
        <v>7.94</v>
      </c>
      <c r="C9" s="67">
        <f t="shared" si="0"/>
        <v>400</v>
      </c>
      <c r="D9" s="68">
        <f t="shared" si="1"/>
        <v>0</v>
      </c>
      <c r="E9" s="63">
        <v>0.86842105263157898</v>
      </c>
      <c r="F9" s="21">
        <v>400</v>
      </c>
      <c r="G9" s="21">
        <v>0</v>
      </c>
      <c r="H9" s="21">
        <v>80</v>
      </c>
      <c r="I9" s="22">
        <v>6</v>
      </c>
      <c r="J9" s="53"/>
      <c r="K9" s="53"/>
      <c r="L9" s="22">
        <v>70.349999999999994</v>
      </c>
      <c r="M9" s="39">
        <v>97</v>
      </c>
      <c r="N9" s="22">
        <v>29</v>
      </c>
      <c r="O9" s="30">
        <f t="shared" si="2"/>
        <v>0.29896907216494845</v>
      </c>
      <c r="P9" s="54">
        <v>24</v>
      </c>
      <c r="Q9" s="43">
        <v>3.02</v>
      </c>
      <c r="R9" s="22">
        <v>24</v>
      </c>
      <c r="S9" s="22">
        <v>28.14</v>
      </c>
      <c r="T9" s="24">
        <v>0.85287846481876295</v>
      </c>
      <c r="U9" s="25">
        <v>60</v>
      </c>
      <c r="V9" s="86">
        <v>5.79</v>
      </c>
      <c r="W9" s="86"/>
      <c r="X9" s="22">
        <v>46</v>
      </c>
      <c r="Y9" s="22">
        <v>42.21</v>
      </c>
      <c r="Z9" s="27">
        <v>1.08978914949064</v>
      </c>
      <c r="AA9" s="28">
        <v>60</v>
      </c>
      <c r="AB9" s="26"/>
      <c r="AC9" s="43">
        <v>4.03</v>
      </c>
      <c r="AD9" s="22">
        <v>32</v>
      </c>
      <c r="AE9" s="22">
        <v>28.14</v>
      </c>
      <c r="AF9" s="27">
        <v>1.1371712864250201</v>
      </c>
      <c r="AG9" s="28">
        <v>60</v>
      </c>
      <c r="AH9" s="29"/>
      <c r="AI9" s="43">
        <v>17.760000000000002</v>
      </c>
      <c r="AJ9" s="22">
        <v>141</v>
      </c>
      <c r="AK9" s="22">
        <v>112.56</v>
      </c>
      <c r="AL9" s="27">
        <v>1.25266524520256</v>
      </c>
      <c r="AM9" s="28">
        <v>40</v>
      </c>
      <c r="AN9" s="43">
        <v>17.63</v>
      </c>
      <c r="AO9" s="22">
        <v>140</v>
      </c>
      <c r="AP9" s="22">
        <v>80.8</v>
      </c>
      <c r="AQ9" s="27">
        <v>1.73267326732673</v>
      </c>
      <c r="AR9" s="28">
        <v>40</v>
      </c>
      <c r="AS9" s="26"/>
      <c r="AT9" s="43">
        <v>3.4</v>
      </c>
      <c r="AU9" s="37">
        <v>27</v>
      </c>
      <c r="AV9" s="22">
        <v>28.14</v>
      </c>
      <c r="AW9" s="24">
        <v>0.95948827292110905</v>
      </c>
      <c r="AX9" s="25">
        <v>60</v>
      </c>
    </row>
    <row r="10" spans="1:50" s="55" customFormat="1" ht="21.4" customHeight="1" x14ac:dyDescent="0.2">
      <c r="A10" s="52" t="s">
        <v>29</v>
      </c>
      <c r="B10" s="49">
        <v>6.66</v>
      </c>
      <c r="C10" s="67">
        <f t="shared" si="0"/>
        <v>140</v>
      </c>
      <c r="D10" s="68">
        <f t="shared" si="1"/>
        <v>0</v>
      </c>
      <c r="E10" s="63">
        <v>0.83333333333333337</v>
      </c>
      <c r="F10" s="21">
        <v>140</v>
      </c>
      <c r="G10" s="21">
        <v>0</v>
      </c>
      <c r="H10" s="21">
        <v>0</v>
      </c>
      <c r="I10" s="22">
        <v>3</v>
      </c>
      <c r="J10" s="53"/>
      <c r="K10" s="53"/>
      <c r="L10" s="22">
        <v>62</v>
      </c>
      <c r="M10" s="39">
        <v>78</v>
      </c>
      <c r="N10" s="22">
        <v>20</v>
      </c>
      <c r="O10" s="30">
        <f>N10/M10</f>
        <v>0.25641025641025639</v>
      </c>
      <c r="P10" s="54">
        <v>20</v>
      </c>
      <c r="Q10" s="43">
        <v>3</v>
      </c>
      <c r="R10" s="22">
        <v>20</v>
      </c>
      <c r="S10" s="22">
        <v>25</v>
      </c>
      <c r="T10" s="24">
        <v>0.81</v>
      </c>
      <c r="U10" s="25">
        <v>60</v>
      </c>
      <c r="V10" s="86">
        <v>2.2999999999999998</v>
      </c>
      <c r="W10" s="86"/>
      <c r="X10" s="22">
        <v>15</v>
      </c>
      <c r="Y10" s="22">
        <v>37</v>
      </c>
      <c r="Z10" s="30">
        <f>X10/Y10</f>
        <v>0.40540540540540543</v>
      </c>
      <c r="AA10" s="21">
        <v>0</v>
      </c>
      <c r="AB10" s="26"/>
      <c r="AC10" s="43">
        <v>0.9</v>
      </c>
      <c r="AD10" s="22">
        <v>6</v>
      </c>
      <c r="AE10" s="22">
        <v>25</v>
      </c>
      <c r="AF10" s="30">
        <f>AD10/AE10</f>
        <v>0.24</v>
      </c>
      <c r="AG10" s="21">
        <v>0</v>
      </c>
      <c r="AH10" s="29"/>
      <c r="AI10" s="43">
        <v>17</v>
      </c>
      <c r="AJ10" s="22">
        <v>110</v>
      </c>
      <c r="AK10" s="22">
        <v>99</v>
      </c>
      <c r="AL10" s="27">
        <f>AJ10/AK10</f>
        <v>1.1111111111111112</v>
      </c>
      <c r="AM10" s="28">
        <v>40</v>
      </c>
      <c r="AN10" s="43">
        <v>23.4</v>
      </c>
      <c r="AO10" s="22">
        <v>151</v>
      </c>
      <c r="AP10" s="22">
        <v>73</v>
      </c>
      <c r="AQ10" s="27">
        <f>AO10/AP10</f>
        <v>2.0684931506849313</v>
      </c>
      <c r="AR10" s="28">
        <v>40</v>
      </c>
      <c r="AS10" s="26"/>
      <c r="AT10" s="43">
        <v>2.7</v>
      </c>
      <c r="AU10" s="37">
        <v>18</v>
      </c>
      <c r="AV10" s="22">
        <v>25</v>
      </c>
      <c r="AW10" s="30">
        <f>AU10/AV10</f>
        <v>0.72</v>
      </c>
      <c r="AX10" s="21">
        <v>0</v>
      </c>
    </row>
    <row r="11" spans="1:50" s="55" customFormat="1" ht="21.4" customHeight="1" x14ac:dyDescent="0.2">
      <c r="A11" s="52" t="s">
        <v>30</v>
      </c>
      <c r="B11" s="49">
        <v>5.89</v>
      </c>
      <c r="C11" s="67">
        <f t="shared" si="0"/>
        <v>133</v>
      </c>
      <c r="D11" s="68">
        <f>IF(E11&lt;0.8,(0.05+0.8-E11),0)</f>
        <v>5.6896551724137989E-2</v>
      </c>
      <c r="E11" s="63">
        <v>0.7931034482758621</v>
      </c>
      <c r="F11" s="21">
        <v>140</v>
      </c>
      <c r="G11" s="21">
        <v>0</v>
      </c>
      <c r="H11" s="21">
        <v>0</v>
      </c>
      <c r="I11" s="22">
        <v>3</v>
      </c>
      <c r="J11" s="53"/>
      <c r="K11" s="53"/>
      <c r="L11" s="22">
        <v>54.5</v>
      </c>
      <c r="M11" s="39">
        <v>70</v>
      </c>
      <c r="N11" s="22">
        <v>16</v>
      </c>
      <c r="O11" s="30">
        <f t="shared" si="2"/>
        <v>0.22857142857142856</v>
      </c>
      <c r="P11" s="54">
        <v>13</v>
      </c>
      <c r="Q11" s="43">
        <v>2.21</v>
      </c>
      <c r="R11" s="22">
        <v>13</v>
      </c>
      <c r="S11" s="22">
        <v>21.8</v>
      </c>
      <c r="T11" s="30">
        <v>0.596330275229358</v>
      </c>
      <c r="U11" s="21">
        <v>0</v>
      </c>
      <c r="V11" s="86">
        <v>4.5999999999999996</v>
      </c>
      <c r="W11" s="86"/>
      <c r="X11" s="22">
        <v>29</v>
      </c>
      <c r="Y11" s="22">
        <v>32.700000000000003</v>
      </c>
      <c r="Z11" s="24">
        <v>0.88</v>
      </c>
      <c r="AA11" s="25">
        <v>60</v>
      </c>
      <c r="AB11" s="26"/>
      <c r="AC11" s="43">
        <v>3.06</v>
      </c>
      <c r="AD11" s="22">
        <v>18</v>
      </c>
      <c r="AE11" s="22">
        <v>21.8</v>
      </c>
      <c r="AF11" s="30">
        <v>0.82568807339449501</v>
      </c>
      <c r="AG11" s="21">
        <v>0</v>
      </c>
      <c r="AH11" s="29"/>
      <c r="AI11" s="43">
        <v>16.98</v>
      </c>
      <c r="AJ11" s="22">
        <v>100</v>
      </c>
      <c r="AK11" s="22">
        <v>87.2</v>
      </c>
      <c r="AL11" s="27">
        <v>1.1467889908256901</v>
      </c>
      <c r="AM11" s="28">
        <v>40</v>
      </c>
      <c r="AN11" s="43">
        <v>12.73</v>
      </c>
      <c r="AO11" s="22">
        <v>75</v>
      </c>
      <c r="AP11" s="22">
        <v>63.64</v>
      </c>
      <c r="AQ11" s="27">
        <v>1.17850408548083</v>
      </c>
      <c r="AR11" s="28">
        <v>40</v>
      </c>
      <c r="AS11" s="26"/>
      <c r="AT11" s="43">
        <v>2.72</v>
      </c>
      <c r="AU11" s="37">
        <v>16</v>
      </c>
      <c r="AV11" s="22">
        <v>21.8</v>
      </c>
      <c r="AW11" s="30">
        <v>0.73394495412843996</v>
      </c>
      <c r="AX11" s="21">
        <v>0</v>
      </c>
    </row>
    <row r="12" spans="1:50" s="55" customFormat="1" ht="18.2" customHeight="1" x14ac:dyDescent="0.2">
      <c r="A12" s="56" t="s">
        <v>31</v>
      </c>
      <c r="B12" s="50">
        <f>SUM(B5:B11)</f>
        <v>56.14</v>
      </c>
      <c r="C12" s="31"/>
      <c r="D12" s="31"/>
      <c r="E12" s="31"/>
      <c r="F12" s="31"/>
      <c r="G12" s="31"/>
      <c r="H12" s="32"/>
      <c r="I12" s="31"/>
      <c r="J12" s="31"/>
      <c r="K12" s="31"/>
      <c r="L12" s="33">
        <f>SUM(L5:L11)</f>
        <v>501</v>
      </c>
      <c r="M12" s="33">
        <f>SUM(M5:M11)</f>
        <v>612</v>
      </c>
      <c r="N12" s="33">
        <f>SUM(N5:N11)</f>
        <v>158</v>
      </c>
      <c r="O12" s="34">
        <f>M12/N12</f>
        <v>3.8734177215189876</v>
      </c>
      <c r="P12" s="31"/>
      <c r="Q12" s="44">
        <f>R12/$B$12</f>
        <v>2.7609547559672247</v>
      </c>
      <c r="R12" s="33">
        <f>SUM(R5:R11)</f>
        <v>155</v>
      </c>
      <c r="S12" s="33">
        <f>SUM(S5:S11)</f>
        <v>200.60000000000002</v>
      </c>
      <c r="T12" s="34">
        <f>R12/S12</f>
        <v>0.77268195413758711</v>
      </c>
      <c r="U12" s="32"/>
      <c r="V12" s="87">
        <f>X12/$B$12</f>
        <v>4.2215888849305312</v>
      </c>
      <c r="W12" s="87"/>
      <c r="X12" s="33">
        <f>SUM(X5:X11)</f>
        <v>237</v>
      </c>
      <c r="Y12" s="33">
        <f>SUM(Y5:Y11)</f>
        <v>300.40000000000003</v>
      </c>
      <c r="Z12" s="34">
        <f>X12/Y12</f>
        <v>0.78894806924101191</v>
      </c>
      <c r="AA12" s="32"/>
      <c r="AB12" s="31"/>
      <c r="AC12" s="44">
        <f>AD12/$B$12</f>
        <v>2.8500178126113287</v>
      </c>
      <c r="AD12" s="33">
        <f>SUM(AD5:AD11)</f>
        <v>160</v>
      </c>
      <c r="AE12" s="33">
        <f>SUM(AE5:AE11)</f>
        <v>199.2</v>
      </c>
      <c r="AF12" s="34">
        <f>AD12/AE12</f>
        <v>0.80321285140562249</v>
      </c>
      <c r="AG12" s="32"/>
      <c r="AH12" s="31"/>
      <c r="AI12" s="44">
        <f>AJ12/B12</f>
        <v>15.550409690060564</v>
      </c>
      <c r="AJ12" s="33">
        <f>SUM(AJ5:AJ11)</f>
        <v>873</v>
      </c>
      <c r="AK12" s="33">
        <f>SUM(AK5:AK11)</f>
        <v>801.40000000000009</v>
      </c>
      <c r="AL12" s="34">
        <f>AJ12/AK12</f>
        <v>1.0893436486149237</v>
      </c>
      <c r="AM12" s="32"/>
      <c r="AN12" s="44">
        <f>AO12/B12</f>
        <v>15.764161026006413</v>
      </c>
      <c r="AO12" s="33">
        <f>SUM(AO5:AO11)</f>
        <v>885</v>
      </c>
      <c r="AP12" s="33">
        <f>SUM(AP5:AP11)</f>
        <v>577.48</v>
      </c>
      <c r="AQ12" s="34">
        <f>AO12/AP12</f>
        <v>1.5325206067742605</v>
      </c>
      <c r="AR12" s="32"/>
      <c r="AS12" s="31"/>
      <c r="AT12" s="44">
        <f>AU12/B12</f>
        <v>2.6184538653366585</v>
      </c>
      <c r="AU12" s="33">
        <f>SUM(AU5:AU11)</f>
        <v>147</v>
      </c>
      <c r="AV12" s="33">
        <f>SUM(AV5:AV11)</f>
        <v>200.60000000000002</v>
      </c>
      <c r="AW12" s="34">
        <f>AU12/AV12</f>
        <v>0.73280159521435684</v>
      </c>
      <c r="AX12" s="31"/>
    </row>
    <row r="13" spans="1:50" x14ac:dyDescent="0.2">
      <c r="M13" s="40"/>
      <c r="N13" s="40"/>
      <c r="O13" s="41"/>
    </row>
    <row r="14" spans="1:50" x14ac:dyDescent="0.2">
      <c r="M14" s="40"/>
      <c r="N14" s="40"/>
      <c r="O14" s="41"/>
    </row>
    <row r="15" spans="1:50" x14ac:dyDescent="0.2">
      <c r="M15" s="40"/>
      <c r="N15" s="40"/>
      <c r="O15" s="41"/>
    </row>
    <row r="16" spans="1:50" x14ac:dyDescent="0.2">
      <c r="M16" s="40"/>
      <c r="N16" s="40"/>
      <c r="O16" s="41"/>
    </row>
    <row r="17" spans="13:15" x14ac:dyDescent="0.2">
      <c r="M17" s="40"/>
      <c r="N17" s="40"/>
      <c r="O17" s="41"/>
    </row>
    <row r="18" spans="13:15" x14ac:dyDescent="0.2">
      <c r="M18" s="40"/>
      <c r="N18" s="40"/>
      <c r="O18" s="41"/>
    </row>
    <row r="19" spans="13:15" x14ac:dyDescent="0.2">
      <c r="M19" s="40"/>
      <c r="N19" s="40"/>
      <c r="O19" s="41"/>
    </row>
  </sheetData>
  <mergeCells count="30">
    <mergeCell ref="V11:W11"/>
    <mergeCell ref="V12:W12"/>
    <mergeCell ref="V2:AA2"/>
    <mergeCell ref="V3:AA3"/>
    <mergeCell ref="V4:W4"/>
    <mergeCell ref="V5:W5"/>
    <mergeCell ref="V6:W6"/>
    <mergeCell ref="V7:W7"/>
    <mergeCell ref="V8:W8"/>
    <mergeCell ref="V9:W9"/>
    <mergeCell ref="V10:W10"/>
    <mergeCell ref="AT2:AX2"/>
    <mergeCell ref="AT3:AX3"/>
    <mergeCell ref="B2:B4"/>
    <mergeCell ref="C2:I2"/>
    <mergeCell ref="L2:O2"/>
    <mergeCell ref="L3:L4"/>
    <mergeCell ref="Q2:U2"/>
    <mergeCell ref="AC2:AG2"/>
    <mergeCell ref="AC3:AG3"/>
    <mergeCell ref="N3:N4"/>
    <mergeCell ref="Q3:U3"/>
    <mergeCell ref="M3:M4"/>
    <mergeCell ref="O3:O4"/>
    <mergeCell ref="A2:A4"/>
    <mergeCell ref="AI2:AR2"/>
    <mergeCell ref="AI3:AM3"/>
    <mergeCell ref="AN3:AR3"/>
    <mergeCell ref="F3:I3"/>
    <mergeCell ref="C3:E3"/>
  </mergeCells>
  <conditionalFormatting sqref="E5:E11">
    <cfRule type="cellIs" dxfId="1" priority="1" operator="lessThan">
      <formula>0.8</formula>
    </cfRule>
  </conditionalFormatting>
  <pageMargins left="0.7" right="0.7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"/>
  <sheetViews>
    <sheetView showGridLines="0" workbookViewId="0">
      <pane xSplit="1" topLeftCell="B1" activePane="topRight" state="frozen"/>
      <selection pane="topRight" activeCell="D9" sqref="D9"/>
    </sheetView>
  </sheetViews>
  <sheetFormatPr baseColWidth="10" defaultRowHeight="12.75" x14ac:dyDescent="0.2"/>
  <cols>
    <col min="1" max="1" width="22.140625" customWidth="1"/>
    <col min="2" max="2" width="6.140625" customWidth="1"/>
    <col min="3" max="6" width="11.7109375" customWidth="1"/>
    <col min="7" max="7" width="12.42578125" customWidth="1"/>
    <col min="8" max="8" width="10.7109375" customWidth="1"/>
    <col min="9" max="9" width="11.7109375" customWidth="1"/>
    <col min="10" max="10" width="0.28515625" customWidth="1"/>
    <col min="11" max="11" width="13" customWidth="1"/>
    <col min="12" max="12" width="11.7109375" customWidth="1"/>
    <col min="13" max="13" width="13.85546875" customWidth="1"/>
    <col min="14" max="14" width="11.7109375" customWidth="1"/>
    <col min="15" max="15" width="0.28515625" customWidth="1"/>
    <col min="16" max="18" width="12.7109375" customWidth="1"/>
    <col min="19" max="19" width="10" customWidth="1"/>
    <col min="20" max="20" width="12.7109375" customWidth="1"/>
    <col min="21" max="21" width="0.140625" customWidth="1"/>
    <col min="22" max="24" width="12.7109375" customWidth="1"/>
    <col min="25" max="25" width="10" customWidth="1"/>
    <col min="26" max="26" width="12.7109375" customWidth="1"/>
    <col min="27" max="27" width="0.28515625" customWidth="1"/>
    <col min="28" max="30" width="12.7109375" customWidth="1"/>
    <col min="31" max="31" width="10" customWidth="1"/>
    <col min="32" max="32" width="12.7109375" customWidth="1"/>
    <col min="33" max="33" width="0.28515625" customWidth="1"/>
    <col min="34" max="36" width="12.7109375" customWidth="1"/>
    <col min="37" max="37" width="10" customWidth="1"/>
    <col min="38" max="41" width="12.7109375" customWidth="1"/>
    <col min="42" max="42" width="10" customWidth="1"/>
    <col min="43" max="43" width="12.7109375" customWidth="1"/>
    <col min="44" max="44" width="0.28515625" customWidth="1"/>
    <col min="45" max="47" width="12.7109375" customWidth="1"/>
    <col min="48" max="48" width="10" customWidth="1"/>
    <col min="49" max="49" width="12.7109375" customWidth="1"/>
    <col min="50" max="50" width="4.7109375" customWidth="1"/>
  </cols>
  <sheetData>
    <row r="1" spans="1:49" s="1" customFormat="1" ht="30.4" customHeight="1" x14ac:dyDescent="0.2"/>
    <row r="2" spans="1:49" s="55" customFormat="1" ht="25.5" customHeight="1" x14ac:dyDescent="0.2">
      <c r="A2" s="69" t="s">
        <v>32</v>
      </c>
      <c r="B2" s="95" t="s">
        <v>1</v>
      </c>
      <c r="C2" s="95" t="s">
        <v>2</v>
      </c>
      <c r="D2" s="95"/>
      <c r="E2" s="95"/>
      <c r="F2" s="95"/>
      <c r="G2" s="95"/>
      <c r="H2" s="95"/>
      <c r="I2" s="95"/>
      <c r="J2" s="53"/>
      <c r="K2" s="91" t="s">
        <v>3</v>
      </c>
      <c r="L2" s="92"/>
      <c r="M2" s="92"/>
      <c r="N2" s="93"/>
      <c r="O2" s="53"/>
      <c r="P2" s="82" t="s">
        <v>33</v>
      </c>
      <c r="Q2" s="82"/>
      <c r="R2" s="82"/>
      <c r="S2" s="82"/>
      <c r="T2" s="82"/>
      <c r="U2" s="88" t="s">
        <v>34</v>
      </c>
      <c r="V2" s="88"/>
      <c r="W2" s="88"/>
      <c r="X2" s="88"/>
      <c r="Y2" s="88"/>
      <c r="Z2" s="88"/>
      <c r="AA2" s="5"/>
      <c r="AB2" s="83" t="s">
        <v>35</v>
      </c>
      <c r="AC2" s="83"/>
      <c r="AD2" s="83"/>
      <c r="AE2" s="83"/>
      <c r="AF2" s="83"/>
      <c r="AG2" s="6"/>
      <c r="AH2" s="70" t="s">
        <v>36</v>
      </c>
      <c r="AI2" s="70"/>
      <c r="AJ2" s="70"/>
      <c r="AK2" s="70"/>
      <c r="AL2" s="70"/>
      <c r="AM2" s="70"/>
      <c r="AN2" s="70"/>
      <c r="AO2" s="70"/>
      <c r="AP2" s="70"/>
      <c r="AQ2" s="70"/>
      <c r="AR2" s="7"/>
      <c r="AS2" s="76" t="s">
        <v>37</v>
      </c>
      <c r="AT2" s="76"/>
      <c r="AU2" s="76"/>
      <c r="AV2" s="76"/>
      <c r="AW2" s="76"/>
    </row>
    <row r="3" spans="1:49" s="55" customFormat="1" ht="25.5" customHeight="1" x14ac:dyDescent="0.2">
      <c r="A3" s="69"/>
      <c r="B3" s="95"/>
      <c r="C3" s="96" t="s">
        <v>48</v>
      </c>
      <c r="D3" s="97"/>
      <c r="E3" s="75"/>
      <c r="F3" s="73" t="s">
        <v>47</v>
      </c>
      <c r="G3" s="74"/>
      <c r="H3" s="74"/>
      <c r="I3" s="75"/>
      <c r="J3" s="53"/>
      <c r="K3" s="80" t="s">
        <v>39</v>
      </c>
      <c r="L3" s="80" t="s">
        <v>41</v>
      </c>
      <c r="M3" s="79" t="s">
        <v>42</v>
      </c>
      <c r="N3" s="80" t="s">
        <v>40</v>
      </c>
      <c r="O3" s="53"/>
      <c r="P3" s="85" t="s">
        <v>13</v>
      </c>
      <c r="Q3" s="85"/>
      <c r="R3" s="85"/>
      <c r="S3" s="85"/>
      <c r="T3" s="85"/>
      <c r="U3" s="89" t="s">
        <v>14</v>
      </c>
      <c r="V3" s="89"/>
      <c r="W3" s="89"/>
      <c r="X3" s="89"/>
      <c r="Y3" s="89"/>
      <c r="Z3" s="89"/>
      <c r="AA3" s="5"/>
      <c r="AB3" s="84" t="s">
        <v>15</v>
      </c>
      <c r="AC3" s="84"/>
      <c r="AD3" s="84"/>
      <c r="AE3" s="84"/>
      <c r="AF3" s="84"/>
      <c r="AG3" s="6"/>
      <c r="AH3" s="71" t="s">
        <v>16</v>
      </c>
      <c r="AI3" s="71"/>
      <c r="AJ3" s="71"/>
      <c r="AK3" s="71"/>
      <c r="AL3" s="71"/>
      <c r="AM3" s="72" t="s">
        <v>17</v>
      </c>
      <c r="AN3" s="72"/>
      <c r="AO3" s="72"/>
      <c r="AP3" s="72"/>
      <c r="AQ3" s="72"/>
      <c r="AR3" s="9"/>
      <c r="AS3" s="77" t="s">
        <v>18</v>
      </c>
      <c r="AT3" s="77"/>
      <c r="AU3" s="77"/>
      <c r="AV3" s="77"/>
      <c r="AW3" s="77"/>
    </row>
    <row r="4" spans="1:49" s="55" customFormat="1" ht="49.5" customHeight="1" x14ac:dyDescent="0.2">
      <c r="A4" s="69"/>
      <c r="B4" s="95"/>
      <c r="C4" s="65" t="s">
        <v>45</v>
      </c>
      <c r="D4" s="66" t="s">
        <v>49</v>
      </c>
      <c r="E4" s="62" t="s">
        <v>50</v>
      </c>
      <c r="F4" s="59" t="s">
        <v>46</v>
      </c>
      <c r="G4" s="59" t="s">
        <v>10</v>
      </c>
      <c r="H4" s="59" t="s">
        <v>9</v>
      </c>
      <c r="I4" s="59" t="s">
        <v>43</v>
      </c>
      <c r="J4" s="53"/>
      <c r="K4" s="81"/>
      <c r="L4" s="81"/>
      <c r="M4" s="79"/>
      <c r="N4" s="81"/>
      <c r="O4" s="53"/>
      <c r="P4" s="46" t="s">
        <v>19</v>
      </c>
      <c r="Q4" s="46" t="s">
        <v>20</v>
      </c>
      <c r="R4" s="46" t="s">
        <v>12</v>
      </c>
      <c r="S4" s="46" t="s">
        <v>21</v>
      </c>
      <c r="T4" s="42" t="s">
        <v>22</v>
      </c>
      <c r="U4" s="90" t="s">
        <v>19</v>
      </c>
      <c r="V4" s="90"/>
      <c r="W4" s="45" t="s">
        <v>20</v>
      </c>
      <c r="X4" s="45" t="s">
        <v>12</v>
      </c>
      <c r="Y4" s="45" t="s">
        <v>21</v>
      </c>
      <c r="Z4" s="45" t="s">
        <v>22</v>
      </c>
      <c r="AA4" s="11"/>
      <c r="AB4" s="12" t="s">
        <v>19</v>
      </c>
      <c r="AC4" s="12" t="s">
        <v>20</v>
      </c>
      <c r="AD4" s="12" t="s">
        <v>12</v>
      </c>
      <c r="AE4" s="12" t="s">
        <v>21</v>
      </c>
      <c r="AF4" s="13" t="s">
        <v>22</v>
      </c>
      <c r="AG4" s="14"/>
      <c r="AH4" s="35" t="s">
        <v>19</v>
      </c>
      <c r="AI4" s="35" t="s">
        <v>20</v>
      </c>
      <c r="AJ4" s="16" t="s">
        <v>12</v>
      </c>
      <c r="AK4" s="16" t="s">
        <v>21</v>
      </c>
      <c r="AL4" s="17" t="s">
        <v>22</v>
      </c>
      <c r="AM4" s="18" t="s">
        <v>19</v>
      </c>
      <c r="AN4" s="18" t="s">
        <v>20</v>
      </c>
      <c r="AO4" s="19" t="s">
        <v>12</v>
      </c>
      <c r="AP4" s="19" t="s">
        <v>21</v>
      </c>
      <c r="AQ4" s="19" t="s">
        <v>22</v>
      </c>
      <c r="AR4" s="9"/>
      <c r="AS4" s="20" t="s">
        <v>19</v>
      </c>
      <c r="AT4" s="20" t="s">
        <v>20</v>
      </c>
      <c r="AU4" s="20" t="s">
        <v>12</v>
      </c>
      <c r="AV4" s="20" t="s">
        <v>21</v>
      </c>
      <c r="AW4" s="20" t="s">
        <v>22</v>
      </c>
    </row>
    <row r="5" spans="1:49" s="55" customFormat="1" ht="21" customHeight="1" x14ac:dyDescent="0.2">
      <c r="A5" s="52" t="s">
        <v>38</v>
      </c>
      <c r="B5" s="36">
        <v>6.99</v>
      </c>
      <c r="C5" s="67">
        <f>ROUNDUP(F5-F5*D5,0)</f>
        <v>80</v>
      </c>
      <c r="D5" s="64">
        <f>IF(E5&lt;0.8,(0.05+0.8-E5),0)</f>
        <v>0</v>
      </c>
      <c r="E5" s="63">
        <v>0.94117647058823528</v>
      </c>
      <c r="F5" s="21">
        <v>80</v>
      </c>
      <c r="G5" s="21"/>
      <c r="H5" s="37"/>
      <c r="I5" s="22">
        <v>2</v>
      </c>
      <c r="J5" s="57"/>
      <c r="K5" s="23">
        <v>35</v>
      </c>
      <c r="L5" s="23">
        <v>24</v>
      </c>
      <c r="M5" s="23">
        <v>4</v>
      </c>
      <c r="N5" s="30">
        <f>M5/L5</f>
        <v>0.16666666666666666</v>
      </c>
      <c r="O5" s="58"/>
      <c r="P5" s="47">
        <v>0</v>
      </c>
      <c r="Q5" s="22">
        <v>0</v>
      </c>
      <c r="R5" s="38">
        <v>13.98</v>
      </c>
      <c r="S5" s="30">
        <v>0</v>
      </c>
      <c r="T5" s="21">
        <v>0</v>
      </c>
      <c r="U5" s="94">
        <v>1.29</v>
      </c>
      <c r="V5" s="94"/>
      <c r="W5" s="22">
        <v>9</v>
      </c>
      <c r="X5" s="22">
        <v>20.97</v>
      </c>
      <c r="Y5" s="30">
        <v>0.42918454935622302</v>
      </c>
      <c r="Z5" s="21">
        <v>0</v>
      </c>
      <c r="AA5" s="26"/>
      <c r="AB5" s="36">
        <v>0.86</v>
      </c>
      <c r="AC5" s="22">
        <v>6</v>
      </c>
      <c r="AD5" s="22">
        <v>13.98</v>
      </c>
      <c r="AE5" s="30">
        <v>0.42918454935622302</v>
      </c>
      <c r="AF5" s="21">
        <v>0</v>
      </c>
      <c r="AG5" s="29"/>
      <c r="AH5" s="47">
        <v>10.59</v>
      </c>
      <c r="AI5" s="22">
        <v>74</v>
      </c>
      <c r="AJ5" s="22">
        <v>55.92</v>
      </c>
      <c r="AK5" s="27">
        <v>1.3233190271816899</v>
      </c>
      <c r="AL5" s="28">
        <v>40</v>
      </c>
      <c r="AM5" s="47">
        <v>4.29</v>
      </c>
      <c r="AN5" s="22">
        <v>30</v>
      </c>
      <c r="AO5" s="22">
        <v>27.96</v>
      </c>
      <c r="AP5" s="27">
        <v>1.0729613733905601</v>
      </c>
      <c r="AQ5" s="28">
        <v>40</v>
      </c>
      <c r="AR5" s="26"/>
      <c r="AS5" s="47">
        <v>0</v>
      </c>
      <c r="AT5" s="47">
        <v>0</v>
      </c>
      <c r="AU5" s="37">
        <v>13.98</v>
      </c>
      <c r="AV5" s="47">
        <v>0</v>
      </c>
      <c r="AW5" s="21">
        <v>0</v>
      </c>
    </row>
    <row r="6" spans="1:49" s="1" customFormat="1" ht="28.7" customHeight="1" x14ac:dyDescent="0.2"/>
  </sheetData>
  <mergeCells count="23">
    <mergeCell ref="A2:A4"/>
    <mergeCell ref="B2:B4"/>
    <mergeCell ref="C2:I2"/>
    <mergeCell ref="F3:I3"/>
    <mergeCell ref="C3:E3"/>
    <mergeCell ref="AS2:AW2"/>
    <mergeCell ref="AS3:AW3"/>
    <mergeCell ref="U4:V4"/>
    <mergeCell ref="U5:V5"/>
    <mergeCell ref="AB2:AF2"/>
    <mergeCell ref="AB3:AF3"/>
    <mergeCell ref="U2:Z2"/>
    <mergeCell ref="U3:Z3"/>
    <mergeCell ref="K3:K4"/>
    <mergeCell ref="L3:L4"/>
    <mergeCell ref="M3:M4"/>
    <mergeCell ref="N3:N4"/>
    <mergeCell ref="AH2:AQ2"/>
    <mergeCell ref="AH3:AL3"/>
    <mergeCell ref="AM3:AQ3"/>
    <mergeCell ref="P2:T2"/>
    <mergeCell ref="P3:T3"/>
    <mergeCell ref="K2:N2"/>
  </mergeCells>
  <conditionalFormatting sqref="E5">
    <cfRule type="cellIs" dxfId="0" priority="1" operator="lessThan">
      <formula>0.8</formula>
    </cfRule>
  </conditionalFormatting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Région</vt:lpstr>
      <vt:lpstr>Agri Viti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A6705177</cp:lastModifiedBy>
  <dcterms:created xsi:type="dcterms:W3CDTF">2021-09-02T07:44:29Z</dcterms:created>
  <dcterms:modified xsi:type="dcterms:W3CDTF">2021-09-08T16:31:52Z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clara.bourreau@celca.caisse-epargne.fr</vt:lpwstr>
  </property>
  <property fmtid="{D5CDD505-2E9C-101B-9397-08002B2CF9AE}" pid="5" name="MSIP_Label_48a19f0c-bea1-442e-a475-ed109d9ec508_SetDate">
    <vt:lpwstr>2021-09-02T07:45:40.2669310Z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