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6706184\Desktop\"/>
    </mc:Choice>
  </mc:AlternateContent>
  <xr:revisionPtr revIDLastSave="0" documentId="8_{287A5853-F3E7-42D0-805B-BFA5A0F8DCB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GENCES" sheetId="2" r:id="rId1"/>
    <sheet name="TERRITOIRES" sheetId="3" r:id="rId2"/>
    <sheet name="REGIONS" sheetId="4" r:id="rId3"/>
  </sheets>
  <definedNames>
    <definedName name="_xlnm._FilterDatabase" localSheetId="0" hidden="1">AGENCES!$A$3:$AU$3</definedName>
    <definedName name="_xlnm._FilterDatabase" localSheetId="2" hidden="1">REGIONS!$A$3:$AS$3</definedName>
    <definedName name="_xlnm._FilterDatabase" localSheetId="1" hidden="1">TERRITOIRES!$A$3:$AT$3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4" l="1"/>
  <c r="D5" i="4"/>
  <c r="C5" i="4" s="1"/>
  <c r="D6" i="4"/>
  <c r="C6" i="4" s="1"/>
  <c r="D7" i="4"/>
  <c r="C7" i="4" s="1"/>
  <c r="D8" i="4"/>
  <c r="D9" i="4"/>
  <c r="C9" i="4" s="1"/>
  <c r="D10" i="4"/>
  <c r="C10" i="4" s="1"/>
  <c r="D4" i="4"/>
  <c r="C4" i="4" s="1"/>
  <c r="D4" i="3"/>
  <c r="D5" i="3"/>
  <c r="D6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E5" i="3"/>
  <c r="E6" i="3"/>
  <c r="E7" i="3"/>
  <c r="D7" i="3" s="1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4" i="3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E30" i="2" s="1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E109" i="2" s="1"/>
  <c r="F110" i="2"/>
  <c r="F111" i="2"/>
  <c r="F112" i="2"/>
  <c r="F113" i="2"/>
  <c r="F114" i="2"/>
  <c r="F115" i="2"/>
  <c r="E115" i="2" s="1"/>
  <c r="F116" i="2"/>
  <c r="F117" i="2"/>
  <c r="F118" i="2"/>
  <c r="E118" i="2" s="1"/>
  <c r="F119" i="2"/>
  <c r="F120" i="2"/>
  <c r="F121" i="2"/>
  <c r="F122" i="2"/>
  <c r="F123" i="2"/>
  <c r="F124" i="2"/>
  <c r="F125" i="2"/>
  <c r="F126" i="2"/>
  <c r="F127" i="2"/>
  <c r="F128" i="2"/>
  <c r="E128" i="2" s="1"/>
  <c r="F129" i="2"/>
  <c r="F130" i="2"/>
  <c r="F131" i="2"/>
  <c r="F132" i="2"/>
  <c r="F133" i="2"/>
  <c r="E133" i="2" s="1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E158" i="2" s="1"/>
  <c r="F159" i="2"/>
  <c r="F160" i="2"/>
  <c r="F161" i="2"/>
  <c r="F162" i="2"/>
  <c r="E162" i="2" s="1"/>
  <c r="F163" i="2"/>
  <c r="E163" i="2" s="1"/>
  <c r="F164" i="2"/>
  <c r="F165" i="2"/>
  <c r="E165" i="2" s="1"/>
  <c r="F166" i="2"/>
  <c r="F167" i="2"/>
  <c r="F168" i="2"/>
  <c r="F169" i="2"/>
  <c r="F170" i="2"/>
  <c r="F171" i="2"/>
  <c r="F172" i="2"/>
  <c r="F173" i="2"/>
  <c r="F174" i="2"/>
  <c r="E174" i="2" s="1"/>
  <c r="F175" i="2"/>
  <c r="F176" i="2"/>
  <c r="F177" i="2"/>
  <c r="E177" i="2" s="1"/>
  <c r="F178" i="2"/>
  <c r="F179" i="2"/>
  <c r="F180" i="2"/>
  <c r="F181" i="2"/>
  <c r="F182" i="2"/>
  <c r="F183" i="2"/>
  <c r="F184" i="2"/>
  <c r="F185" i="2"/>
  <c r="F186" i="2"/>
  <c r="F187" i="2"/>
  <c r="F188" i="2"/>
  <c r="E188" i="2" s="1"/>
  <c r="F189" i="2"/>
  <c r="F190" i="2"/>
  <c r="F191" i="2"/>
  <c r="F192" i="2"/>
  <c r="F193" i="2"/>
  <c r="E193" i="2" s="1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E210" i="2" s="1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E231" i="2" s="1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E256" i="2" s="1"/>
  <c r="F4" i="2" l="1"/>
  <c r="H110" i="2" l="1"/>
  <c r="E110" i="2" s="1"/>
  <c r="H154" i="2"/>
  <c r="E154" i="2" s="1"/>
  <c r="H129" i="2"/>
  <c r="E129" i="2" s="1"/>
  <c r="H186" i="2"/>
  <c r="E186" i="2" s="1"/>
  <c r="H105" i="2"/>
  <c r="E105" i="2" s="1"/>
  <c r="Z5" i="3"/>
  <c r="AA5" i="3"/>
  <c r="AB5" i="3"/>
  <c r="AC5" i="3"/>
  <c r="Z6" i="3"/>
  <c r="AA6" i="3"/>
  <c r="AB6" i="3"/>
  <c r="AC6" i="3"/>
  <c r="Z7" i="3"/>
  <c r="AA7" i="3"/>
  <c r="AB7" i="3"/>
  <c r="AC7" i="3"/>
  <c r="AA8" i="3"/>
  <c r="AB8" i="3"/>
  <c r="Z9" i="3"/>
  <c r="AA9" i="3"/>
  <c r="AB9" i="3"/>
  <c r="AC9" i="3"/>
  <c r="Z10" i="3"/>
  <c r="AA10" i="3"/>
  <c r="AB10" i="3"/>
  <c r="AC10" i="3"/>
  <c r="Z11" i="3"/>
  <c r="AA11" i="3"/>
  <c r="AB11" i="3"/>
  <c r="AC11" i="3"/>
  <c r="Z12" i="3"/>
  <c r="AA12" i="3"/>
  <c r="AB12" i="3"/>
  <c r="AC12" i="3"/>
  <c r="Z13" i="3"/>
  <c r="AA13" i="3"/>
  <c r="AB13" i="3"/>
  <c r="AC13" i="3"/>
  <c r="Z14" i="3"/>
  <c r="AA14" i="3"/>
  <c r="AB14" i="3"/>
  <c r="AC14" i="3"/>
  <c r="Z15" i="3"/>
  <c r="AA15" i="3"/>
  <c r="AB15" i="3"/>
  <c r="AC15" i="3"/>
  <c r="AA16" i="3"/>
  <c r="AB16" i="3"/>
  <c r="AA17" i="3"/>
  <c r="AB17" i="3"/>
  <c r="Z18" i="3"/>
  <c r="AA18" i="3"/>
  <c r="AB18" i="3"/>
  <c r="AC18" i="3"/>
  <c r="Z19" i="3"/>
  <c r="AA19" i="3"/>
  <c r="AB19" i="3"/>
  <c r="AC19" i="3"/>
  <c r="Z20" i="3"/>
  <c r="AA20" i="3"/>
  <c r="AB20" i="3"/>
  <c r="AC20" i="3"/>
  <c r="Z21" i="3"/>
  <c r="Y10" i="4" s="1"/>
  <c r="AA21" i="3"/>
  <c r="AB21" i="3"/>
  <c r="AC21" i="3"/>
  <c r="AA4" i="3"/>
  <c r="AB4" i="3"/>
  <c r="AC4" i="3"/>
  <c r="Z5" i="4"/>
  <c r="AR22" i="3"/>
  <c r="AQ21" i="3"/>
  <c r="AP21" i="3"/>
  <c r="AO21" i="3"/>
  <c r="AN21" i="3"/>
  <c r="AQ20" i="3"/>
  <c r="AP20" i="3"/>
  <c r="AO20" i="3"/>
  <c r="AN20" i="3"/>
  <c r="AQ19" i="3"/>
  <c r="AP19" i="3"/>
  <c r="AO19" i="3"/>
  <c r="AN19" i="3"/>
  <c r="AQ18" i="3"/>
  <c r="AP18" i="3"/>
  <c r="AO18" i="3"/>
  <c r="AN18" i="3"/>
  <c r="AQ17" i="3"/>
  <c r="AP17" i="3"/>
  <c r="AO17" i="3"/>
  <c r="AN17" i="3"/>
  <c r="AQ16" i="3"/>
  <c r="AP16" i="3"/>
  <c r="AO16" i="3"/>
  <c r="AN16" i="3"/>
  <c r="AQ15" i="3"/>
  <c r="AP15" i="3"/>
  <c r="AO15" i="3"/>
  <c r="AN15" i="3"/>
  <c r="AQ14" i="3"/>
  <c r="AP14" i="3"/>
  <c r="AO14" i="3"/>
  <c r="AN14" i="3"/>
  <c r="AQ13" i="3"/>
  <c r="AP13" i="3"/>
  <c r="AO13" i="3"/>
  <c r="AN13" i="3"/>
  <c r="AQ12" i="3"/>
  <c r="AP12" i="3"/>
  <c r="AO12" i="3"/>
  <c r="AN12" i="3"/>
  <c r="AQ11" i="3"/>
  <c r="AP11" i="3"/>
  <c r="AO11" i="3"/>
  <c r="AN11" i="3"/>
  <c r="AQ10" i="3"/>
  <c r="AP10" i="3"/>
  <c r="AO10" i="3"/>
  <c r="AN10" i="3"/>
  <c r="AQ9" i="3"/>
  <c r="AP9" i="3"/>
  <c r="AO9" i="3"/>
  <c r="AN9" i="3"/>
  <c r="AQ8" i="3"/>
  <c r="AP8" i="3"/>
  <c r="AO8" i="3"/>
  <c r="AN8" i="3"/>
  <c r="AQ7" i="3"/>
  <c r="AP7" i="3"/>
  <c r="AO7" i="3"/>
  <c r="AN7" i="3"/>
  <c r="AQ6" i="3"/>
  <c r="AP6" i="3"/>
  <c r="AO6" i="3"/>
  <c r="AN6" i="3"/>
  <c r="AQ5" i="3"/>
  <c r="AP5" i="3"/>
  <c r="AO5" i="3"/>
  <c r="AN5" i="3"/>
  <c r="AO4" i="3"/>
  <c r="AP4" i="3"/>
  <c r="AQ4" i="3"/>
  <c r="AN4" i="3"/>
  <c r="AK22" i="3"/>
  <c r="AG5" i="3"/>
  <c r="AH5" i="3"/>
  <c r="AI5" i="3"/>
  <c r="AJ5" i="3"/>
  <c r="AG6" i="3"/>
  <c r="AH6" i="3"/>
  <c r="AI6" i="3"/>
  <c r="AJ6" i="3"/>
  <c r="AG7" i="3"/>
  <c r="AH7" i="3"/>
  <c r="AI7" i="3"/>
  <c r="AJ7" i="3"/>
  <c r="AH8" i="3"/>
  <c r="AI8" i="3"/>
  <c r="AG9" i="3"/>
  <c r="AH9" i="3"/>
  <c r="AI9" i="3"/>
  <c r="AJ9" i="3"/>
  <c r="AG10" i="3"/>
  <c r="AH10" i="3"/>
  <c r="AI10" i="3"/>
  <c r="AJ10" i="3"/>
  <c r="AG11" i="3"/>
  <c r="AH11" i="3"/>
  <c r="AI11" i="3"/>
  <c r="AJ11" i="3"/>
  <c r="AG12" i="3"/>
  <c r="AH12" i="3"/>
  <c r="AI12" i="3"/>
  <c r="AJ12" i="3"/>
  <c r="AG13" i="3"/>
  <c r="AH13" i="3"/>
  <c r="AI13" i="3"/>
  <c r="AJ13" i="3"/>
  <c r="AG14" i="3"/>
  <c r="AH14" i="3"/>
  <c r="AI14" i="3"/>
  <c r="AJ14" i="3"/>
  <c r="AG15" i="3"/>
  <c r="AH15" i="3"/>
  <c r="AI15" i="3"/>
  <c r="AJ15" i="3"/>
  <c r="AG16" i="3"/>
  <c r="AH16" i="3"/>
  <c r="AI16" i="3"/>
  <c r="AJ16" i="3"/>
  <c r="AG17" i="3"/>
  <c r="AH17" i="3"/>
  <c r="AI17" i="3"/>
  <c r="AJ17" i="3"/>
  <c r="AG18" i="3"/>
  <c r="AH18" i="3"/>
  <c r="AI18" i="3"/>
  <c r="AJ18" i="3"/>
  <c r="AG19" i="3"/>
  <c r="AH19" i="3"/>
  <c r="AI19" i="3"/>
  <c r="AJ19" i="3"/>
  <c r="AG20" i="3"/>
  <c r="AH20" i="3"/>
  <c r="AI20" i="3"/>
  <c r="AJ20" i="3"/>
  <c r="AG21" i="3"/>
  <c r="AH21" i="3"/>
  <c r="AI21" i="3"/>
  <c r="AJ21" i="3"/>
  <c r="AH4" i="3"/>
  <c r="AI4" i="3"/>
  <c r="AJ4" i="3"/>
  <c r="AG4" i="3"/>
  <c r="AD22" i="3"/>
  <c r="M22" i="3"/>
  <c r="N22" i="3"/>
  <c r="O22" i="3"/>
  <c r="P22" i="3"/>
  <c r="L22" i="3"/>
  <c r="W22" i="3"/>
  <c r="AJ257" i="2"/>
  <c r="AI257" i="2"/>
  <c r="R257" i="2"/>
  <c r="AB257" i="2"/>
  <c r="AC257" i="2"/>
  <c r="Z4" i="3"/>
  <c r="Y4" i="4" s="1"/>
  <c r="T5" i="3"/>
  <c r="U5" i="3"/>
  <c r="T6" i="3"/>
  <c r="U6" i="3"/>
  <c r="T7" i="3"/>
  <c r="U7" i="3"/>
  <c r="T8" i="3"/>
  <c r="U8" i="3"/>
  <c r="T9" i="3"/>
  <c r="U9" i="3"/>
  <c r="T10" i="3"/>
  <c r="U10" i="3"/>
  <c r="T11" i="3"/>
  <c r="U11" i="3"/>
  <c r="T12" i="3"/>
  <c r="U12" i="3"/>
  <c r="T13" i="3"/>
  <c r="U13" i="3"/>
  <c r="T14" i="3"/>
  <c r="U14" i="3"/>
  <c r="T15" i="3"/>
  <c r="U15" i="3"/>
  <c r="T16" i="3"/>
  <c r="U16" i="3"/>
  <c r="T17" i="3"/>
  <c r="U17" i="3"/>
  <c r="T18" i="3"/>
  <c r="U18" i="3"/>
  <c r="T19" i="3"/>
  <c r="U19" i="3"/>
  <c r="T20" i="3"/>
  <c r="U20" i="3"/>
  <c r="T21" i="3"/>
  <c r="U21" i="3"/>
  <c r="U4" i="3"/>
  <c r="T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4" i="3"/>
  <c r="AA172" i="2"/>
  <c r="Z16" i="3" s="1"/>
  <c r="AH54" i="2"/>
  <c r="AK54" i="2" s="1"/>
  <c r="AM54" i="2" s="1"/>
  <c r="AD201" i="2"/>
  <c r="AC17" i="3" s="1"/>
  <c r="AA201" i="2"/>
  <c r="Z17" i="3" s="1"/>
  <c r="AA54" i="2"/>
  <c r="Z8" i="3" s="1"/>
  <c r="Y5" i="4" s="1"/>
  <c r="AA69" i="2"/>
  <c r="AD69" i="2"/>
  <c r="AF69" i="2" s="1"/>
  <c r="W5" i="2"/>
  <c r="Y5" i="2" s="1"/>
  <c r="W6" i="2"/>
  <c r="Y6" i="2" s="1"/>
  <c r="W7" i="2"/>
  <c r="Y7" i="2" s="1"/>
  <c r="W8" i="2"/>
  <c r="Y8" i="2" s="1"/>
  <c r="W9" i="2"/>
  <c r="Y9" i="2" s="1"/>
  <c r="W10" i="2"/>
  <c r="Y10" i="2" s="1"/>
  <c r="W11" i="2"/>
  <c r="Y11" i="2" s="1"/>
  <c r="W12" i="2"/>
  <c r="Y12" i="2" s="1"/>
  <c r="W13" i="2"/>
  <c r="Y13" i="2" s="1"/>
  <c r="W14" i="2"/>
  <c r="Y14" i="2" s="1"/>
  <c r="W15" i="2"/>
  <c r="Y15" i="2" s="1"/>
  <c r="W16" i="2"/>
  <c r="Y16" i="2" s="1"/>
  <c r="W17" i="2"/>
  <c r="Y17" i="2" s="1"/>
  <c r="W18" i="2"/>
  <c r="Y18" i="2" s="1"/>
  <c r="W19" i="2"/>
  <c r="Y19" i="2" s="1"/>
  <c r="W20" i="2"/>
  <c r="Y20" i="2" s="1"/>
  <c r="W21" i="2"/>
  <c r="Y21" i="2" s="1"/>
  <c r="W22" i="2"/>
  <c r="Y22" i="2" s="1"/>
  <c r="W23" i="2"/>
  <c r="Y23" i="2" s="1"/>
  <c r="W24" i="2"/>
  <c r="Y24" i="2" s="1"/>
  <c r="W25" i="2"/>
  <c r="Y25" i="2" s="1"/>
  <c r="W26" i="2"/>
  <c r="Y26" i="2" s="1"/>
  <c r="W27" i="2"/>
  <c r="Y27" i="2" s="1"/>
  <c r="W28" i="2"/>
  <c r="Y28" i="2" s="1"/>
  <c r="W29" i="2"/>
  <c r="Y29" i="2" s="1"/>
  <c r="W30" i="2"/>
  <c r="Y30" i="2" s="1"/>
  <c r="W31" i="2"/>
  <c r="Y31" i="2" s="1"/>
  <c r="W32" i="2"/>
  <c r="Y32" i="2" s="1"/>
  <c r="W33" i="2"/>
  <c r="Y33" i="2" s="1"/>
  <c r="W34" i="2"/>
  <c r="Y34" i="2" s="1"/>
  <c r="W35" i="2"/>
  <c r="Y35" i="2" s="1"/>
  <c r="W36" i="2"/>
  <c r="Y36" i="2" s="1"/>
  <c r="W37" i="2"/>
  <c r="Y37" i="2" s="1"/>
  <c r="W38" i="2"/>
  <c r="Y38" i="2" s="1"/>
  <c r="W39" i="2"/>
  <c r="Y39" i="2" s="1"/>
  <c r="W40" i="2"/>
  <c r="Y40" i="2" s="1"/>
  <c r="W41" i="2"/>
  <c r="Y41" i="2" s="1"/>
  <c r="W42" i="2"/>
  <c r="Y42" i="2" s="1"/>
  <c r="W43" i="2"/>
  <c r="Y43" i="2" s="1"/>
  <c r="W44" i="2"/>
  <c r="Y44" i="2" s="1"/>
  <c r="W45" i="2"/>
  <c r="Y45" i="2" s="1"/>
  <c r="W46" i="2"/>
  <c r="Y46" i="2" s="1"/>
  <c r="W47" i="2"/>
  <c r="Y47" i="2" s="1"/>
  <c r="W48" i="2"/>
  <c r="Y48" i="2" s="1"/>
  <c r="W49" i="2"/>
  <c r="Y49" i="2" s="1"/>
  <c r="W50" i="2"/>
  <c r="Y50" i="2" s="1"/>
  <c r="W51" i="2"/>
  <c r="Y51" i="2" s="1"/>
  <c r="W52" i="2"/>
  <c r="Y52" i="2" s="1"/>
  <c r="W53" i="2"/>
  <c r="Y53" i="2" s="1"/>
  <c r="W54" i="2"/>
  <c r="Y54" i="2" s="1"/>
  <c r="W55" i="2"/>
  <c r="Y55" i="2" s="1"/>
  <c r="W56" i="2"/>
  <c r="Y56" i="2" s="1"/>
  <c r="W57" i="2"/>
  <c r="Y57" i="2" s="1"/>
  <c r="W58" i="2"/>
  <c r="Y58" i="2" s="1"/>
  <c r="W59" i="2"/>
  <c r="Y59" i="2" s="1"/>
  <c r="W60" i="2"/>
  <c r="Y60" i="2" s="1"/>
  <c r="W61" i="2"/>
  <c r="Y61" i="2" s="1"/>
  <c r="W62" i="2"/>
  <c r="Y62" i="2" s="1"/>
  <c r="W63" i="2"/>
  <c r="Y63" i="2" s="1"/>
  <c r="W64" i="2"/>
  <c r="Y64" i="2" s="1"/>
  <c r="W65" i="2"/>
  <c r="Y65" i="2" s="1"/>
  <c r="W66" i="2"/>
  <c r="Y66" i="2" s="1"/>
  <c r="W67" i="2"/>
  <c r="Y67" i="2" s="1"/>
  <c r="W68" i="2"/>
  <c r="Y68" i="2" s="1"/>
  <c r="W69" i="2"/>
  <c r="Y69" i="2" s="1"/>
  <c r="W70" i="2"/>
  <c r="Y70" i="2" s="1"/>
  <c r="W71" i="2"/>
  <c r="Y71" i="2" s="1"/>
  <c r="W72" i="2"/>
  <c r="Y72" i="2" s="1"/>
  <c r="W73" i="2"/>
  <c r="Y73" i="2" s="1"/>
  <c r="W74" i="2"/>
  <c r="Y74" i="2" s="1"/>
  <c r="W75" i="2"/>
  <c r="Y75" i="2" s="1"/>
  <c r="W76" i="2"/>
  <c r="Y76" i="2" s="1"/>
  <c r="W77" i="2"/>
  <c r="Y77" i="2" s="1"/>
  <c r="W78" i="2"/>
  <c r="Y78" i="2" s="1"/>
  <c r="W79" i="2"/>
  <c r="Y79" i="2" s="1"/>
  <c r="W80" i="2"/>
  <c r="Y80" i="2" s="1"/>
  <c r="W81" i="2"/>
  <c r="Y81" i="2" s="1"/>
  <c r="W82" i="2"/>
  <c r="Y82" i="2" s="1"/>
  <c r="W83" i="2"/>
  <c r="Y83" i="2" s="1"/>
  <c r="W84" i="2"/>
  <c r="Y84" i="2" s="1"/>
  <c r="W85" i="2"/>
  <c r="Y85" i="2" s="1"/>
  <c r="W86" i="2"/>
  <c r="Y86" i="2" s="1"/>
  <c r="W87" i="2"/>
  <c r="Y87" i="2" s="1"/>
  <c r="W88" i="2"/>
  <c r="Y88" i="2" s="1"/>
  <c r="W89" i="2"/>
  <c r="Y89" i="2" s="1"/>
  <c r="W90" i="2"/>
  <c r="Y90" i="2" s="1"/>
  <c r="W91" i="2"/>
  <c r="Y91" i="2" s="1"/>
  <c r="W92" i="2"/>
  <c r="Y92" i="2" s="1"/>
  <c r="W93" i="2"/>
  <c r="Y93" i="2" s="1"/>
  <c r="W94" i="2"/>
  <c r="Y94" i="2" s="1"/>
  <c r="W95" i="2"/>
  <c r="Y95" i="2" s="1"/>
  <c r="W96" i="2"/>
  <c r="Y96" i="2" s="1"/>
  <c r="W97" i="2"/>
  <c r="Y97" i="2" s="1"/>
  <c r="W98" i="2"/>
  <c r="Y98" i="2" s="1"/>
  <c r="W99" i="2"/>
  <c r="Y99" i="2" s="1"/>
  <c r="W100" i="2"/>
  <c r="Y100" i="2" s="1"/>
  <c r="W101" i="2"/>
  <c r="Y101" i="2" s="1"/>
  <c r="W102" i="2"/>
  <c r="Y102" i="2" s="1"/>
  <c r="W103" i="2"/>
  <c r="Y103" i="2" s="1"/>
  <c r="W104" i="2"/>
  <c r="Y104" i="2" s="1"/>
  <c r="W105" i="2"/>
  <c r="Y105" i="2" s="1"/>
  <c r="W106" i="2"/>
  <c r="Y106" i="2" s="1"/>
  <c r="W107" i="2"/>
  <c r="Y107" i="2" s="1"/>
  <c r="W108" i="2"/>
  <c r="Y108" i="2" s="1"/>
  <c r="W109" i="2"/>
  <c r="Y109" i="2" s="1"/>
  <c r="W110" i="2"/>
  <c r="Y110" i="2" s="1"/>
  <c r="W111" i="2"/>
  <c r="Y111" i="2" s="1"/>
  <c r="W112" i="2"/>
  <c r="Y112" i="2" s="1"/>
  <c r="W113" i="2"/>
  <c r="Y113" i="2" s="1"/>
  <c r="W114" i="2"/>
  <c r="Y114" i="2" s="1"/>
  <c r="W115" i="2"/>
  <c r="Y115" i="2" s="1"/>
  <c r="W116" i="2"/>
  <c r="Y116" i="2" s="1"/>
  <c r="W117" i="2"/>
  <c r="Y117" i="2" s="1"/>
  <c r="W118" i="2"/>
  <c r="Y118" i="2" s="1"/>
  <c r="W119" i="2"/>
  <c r="Y119" i="2" s="1"/>
  <c r="W120" i="2"/>
  <c r="Y120" i="2" s="1"/>
  <c r="W121" i="2"/>
  <c r="Y121" i="2" s="1"/>
  <c r="W122" i="2"/>
  <c r="Y122" i="2" s="1"/>
  <c r="W123" i="2"/>
  <c r="Y123" i="2" s="1"/>
  <c r="W124" i="2"/>
  <c r="Y124" i="2" s="1"/>
  <c r="W125" i="2"/>
  <c r="Y125" i="2" s="1"/>
  <c r="W126" i="2"/>
  <c r="Y126" i="2" s="1"/>
  <c r="W127" i="2"/>
  <c r="Y127" i="2" s="1"/>
  <c r="Y128" i="2"/>
  <c r="W129" i="2"/>
  <c r="Y129" i="2" s="1"/>
  <c r="W130" i="2"/>
  <c r="Y130" i="2" s="1"/>
  <c r="W131" i="2"/>
  <c r="Y131" i="2" s="1"/>
  <c r="W132" i="2"/>
  <c r="Y132" i="2" s="1"/>
  <c r="W133" i="2"/>
  <c r="Y133" i="2" s="1"/>
  <c r="W134" i="2"/>
  <c r="Y134" i="2" s="1"/>
  <c r="W135" i="2"/>
  <c r="Y135" i="2" s="1"/>
  <c r="W136" i="2"/>
  <c r="Y136" i="2" s="1"/>
  <c r="W137" i="2"/>
  <c r="Y137" i="2" s="1"/>
  <c r="W138" i="2"/>
  <c r="Y138" i="2" s="1"/>
  <c r="W139" i="2"/>
  <c r="Y139" i="2" s="1"/>
  <c r="W140" i="2"/>
  <c r="Y140" i="2" s="1"/>
  <c r="W141" i="2"/>
  <c r="Y141" i="2" s="1"/>
  <c r="W142" i="2"/>
  <c r="Y142" i="2" s="1"/>
  <c r="W143" i="2"/>
  <c r="Y143" i="2" s="1"/>
  <c r="W144" i="2"/>
  <c r="Y144" i="2" s="1"/>
  <c r="W145" i="2"/>
  <c r="Y145" i="2" s="1"/>
  <c r="W146" i="2"/>
  <c r="Y146" i="2" s="1"/>
  <c r="W147" i="2"/>
  <c r="Y147" i="2" s="1"/>
  <c r="W148" i="2"/>
  <c r="Y148" i="2" s="1"/>
  <c r="W149" i="2"/>
  <c r="Y149" i="2" s="1"/>
  <c r="W150" i="2"/>
  <c r="Y150" i="2" s="1"/>
  <c r="W151" i="2"/>
  <c r="Y151" i="2" s="1"/>
  <c r="W152" i="2"/>
  <c r="Y152" i="2" s="1"/>
  <c r="W153" i="2"/>
  <c r="Y153" i="2" s="1"/>
  <c r="W154" i="2"/>
  <c r="Y154" i="2" s="1"/>
  <c r="W155" i="2"/>
  <c r="Y155" i="2" s="1"/>
  <c r="W156" i="2"/>
  <c r="Y156" i="2" s="1"/>
  <c r="W157" i="2"/>
  <c r="Y157" i="2" s="1"/>
  <c r="W158" i="2"/>
  <c r="Y158" i="2" s="1"/>
  <c r="W159" i="2"/>
  <c r="Y159" i="2" s="1"/>
  <c r="W160" i="2"/>
  <c r="Y160" i="2" s="1"/>
  <c r="W161" i="2"/>
  <c r="Y161" i="2" s="1"/>
  <c r="W162" i="2"/>
  <c r="Y162" i="2" s="1"/>
  <c r="W163" i="2"/>
  <c r="Y163" i="2" s="1"/>
  <c r="W164" i="2"/>
  <c r="Y164" i="2" s="1"/>
  <c r="W165" i="2"/>
  <c r="Y165" i="2" s="1"/>
  <c r="W166" i="2"/>
  <c r="Y166" i="2" s="1"/>
  <c r="W167" i="2"/>
  <c r="Y167" i="2" s="1"/>
  <c r="W168" i="2"/>
  <c r="Y168" i="2" s="1"/>
  <c r="W169" i="2"/>
  <c r="Y169" i="2" s="1"/>
  <c r="W170" i="2"/>
  <c r="Y170" i="2" s="1"/>
  <c r="W171" i="2"/>
  <c r="Y171" i="2" s="1"/>
  <c r="W172" i="2"/>
  <c r="Y172" i="2" s="1"/>
  <c r="W173" i="2"/>
  <c r="Y173" i="2" s="1"/>
  <c r="W174" i="2"/>
  <c r="Y174" i="2" s="1"/>
  <c r="W175" i="2"/>
  <c r="Y175" i="2" s="1"/>
  <c r="W176" i="2"/>
  <c r="Y176" i="2" s="1"/>
  <c r="W177" i="2"/>
  <c r="Y177" i="2" s="1"/>
  <c r="W178" i="2"/>
  <c r="Y178" i="2" s="1"/>
  <c r="W179" i="2"/>
  <c r="Y179" i="2" s="1"/>
  <c r="W180" i="2"/>
  <c r="Y180" i="2" s="1"/>
  <c r="W181" i="2"/>
  <c r="Y181" i="2" s="1"/>
  <c r="W182" i="2"/>
  <c r="Y182" i="2" s="1"/>
  <c r="W183" i="2"/>
  <c r="Y183" i="2" s="1"/>
  <c r="W184" i="2"/>
  <c r="Y184" i="2" s="1"/>
  <c r="W185" i="2"/>
  <c r="Y185" i="2" s="1"/>
  <c r="W186" i="2"/>
  <c r="Y186" i="2" s="1"/>
  <c r="W187" i="2"/>
  <c r="Y187" i="2" s="1"/>
  <c r="W188" i="2"/>
  <c r="Y188" i="2" s="1"/>
  <c r="W189" i="2"/>
  <c r="Y189" i="2" s="1"/>
  <c r="W190" i="2"/>
  <c r="Y190" i="2" s="1"/>
  <c r="W191" i="2"/>
  <c r="Y191" i="2" s="1"/>
  <c r="W192" i="2"/>
  <c r="Y192" i="2" s="1"/>
  <c r="W193" i="2"/>
  <c r="Y193" i="2" s="1"/>
  <c r="W194" i="2"/>
  <c r="Y194" i="2" s="1"/>
  <c r="W195" i="2"/>
  <c r="Y195" i="2" s="1"/>
  <c r="W196" i="2"/>
  <c r="Y196" i="2" s="1"/>
  <c r="W197" i="2"/>
  <c r="Y197" i="2" s="1"/>
  <c r="W198" i="2"/>
  <c r="Y198" i="2" s="1"/>
  <c r="W199" i="2"/>
  <c r="Y199" i="2" s="1"/>
  <c r="W200" i="2"/>
  <c r="Y200" i="2" s="1"/>
  <c r="W201" i="2"/>
  <c r="Y201" i="2" s="1"/>
  <c r="W202" i="2"/>
  <c r="Y202" i="2" s="1"/>
  <c r="W203" i="2"/>
  <c r="Y203" i="2" s="1"/>
  <c r="W204" i="2"/>
  <c r="Y204" i="2" s="1"/>
  <c r="W205" i="2"/>
  <c r="Y205" i="2" s="1"/>
  <c r="W206" i="2"/>
  <c r="Y206" i="2" s="1"/>
  <c r="W207" i="2"/>
  <c r="Y207" i="2" s="1"/>
  <c r="W208" i="2"/>
  <c r="Y208" i="2" s="1"/>
  <c r="W209" i="2"/>
  <c r="Y209" i="2" s="1"/>
  <c r="W210" i="2"/>
  <c r="Y210" i="2" s="1"/>
  <c r="W211" i="2"/>
  <c r="Y211" i="2" s="1"/>
  <c r="W212" i="2"/>
  <c r="Y212" i="2" s="1"/>
  <c r="W213" i="2"/>
  <c r="Y213" i="2" s="1"/>
  <c r="W214" i="2"/>
  <c r="Y214" i="2" s="1"/>
  <c r="W215" i="2"/>
  <c r="Y215" i="2" s="1"/>
  <c r="W216" i="2"/>
  <c r="Y216" i="2" s="1"/>
  <c r="W217" i="2"/>
  <c r="Y217" i="2" s="1"/>
  <c r="W218" i="2"/>
  <c r="Y218" i="2" s="1"/>
  <c r="W219" i="2"/>
  <c r="Y219" i="2" s="1"/>
  <c r="W220" i="2"/>
  <c r="Y220" i="2" s="1"/>
  <c r="W221" i="2"/>
  <c r="Y221" i="2" s="1"/>
  <c r="W222" i="2"/>
  <c r="Y222" i="2" s="1"/>
  <c r="W223" i="2"/>
  <c r="Y223" i="2" s="1"/>
  <c r="W224" i="2"/>
  <c r="Y224" i="2" s="1"/>
  <c r="W225" i="2"/>
  <c r="Y225" i="2" s="1"/>
  <c r="W226" i="2"/>
  <c r="Y226" i="2" s="1"/>
  <c r="W227" i="2"/>
  <c r="Y227" i="2" s="1"/>
  <c r="W228" i="2"/>
  <c r="Y228" i="2" s="1"/>
  <c r="W229" i="2"/>
  <c r="Y229" i="2" s="1"/>
  <c r="W230" i="2"/>
  <c r="Y230" i="2" s="1"/>
  <c r="W231" i="2"/>
  <c r="Y231" i="2" s="1"/>
  <c r="W232" i="2"/>
  <c r="Y232" i="2" s="1"/>
  <c r="W233" i="2"/>
  <c r="Y233" i="2" s="1"/>
  <c r="W234" i="2"/>
  <c r="Y234" i="2" s="1"/>
  <c r="W235" i="2"/>
  <c r="Y235" i="2" s="1"/>
  <c r="W236" i="2"/>
  <c r="Y236" i="2" s="1"/>
  <c r="W237" i="2"/>
  <c r="Y237" i="2" s="1"/>
  <c r="W238" i="2"/>
  <c r="Y238" i="2" s="1"/>
  <c r="W239" i="2"/>
  <c r="Y239" i="2" s="1"/>
  <c r="W240" i="2"/>
  <c r="Y240" i="2" s="1"/>
  <c r="W241" i="2"/>
  <c r="Y241" i="2" s="1"/>
  <c r="W242" i="2"/>
  <c r="Y242" i="2" s="1"/>
  <c r="W243" i="2"/>
  <c r="Y243" i="2" s="1"/>
  <c r="W244" i="2"/>
  <c r="Y244" i="2" s="1"/>
  <c r="W245" i="2"/>
  <c r="Y245" i="2" s="1"/>
  <c r="W246" i="2"/>
  <c r="Y246" i="2" s="1"/>
  <c r="W247" i="2"/>
  <c r="Y247" i="2" s="1"/>
  <c r="W248" i="2"/>
  <c r="Y248" i="2" s="1"/>
  <c r="W249" i="2"/>
  <c r="Y249" i="2" s="1"/>
  <c r="W250" i="2"/>
  <c r="Y250" i="2" s="1"/>
  <c r="W251" i="2"/>
  <c r="Y251" i="2" s="1"/>
  <c r="W252" i="2"/>
  <c r="Y252" i="2" s="1"/>
  <c r="W253" i="2"/>
  <c r="Y253" i="2" s="1"/>
  <c r="W254" i="2"/>
  <c r="Y254" i="2" s="1"/>
  <c r="W255" i="2"/>
  <c r="Y255" i="2" s="1"/>
  <c r="W256" i="2"/>
  <c r="Y256" i="2" s="1"/>
  <c r="W257" i="2"/>
  <c r="Y257" i="2" s="1"/>
  <c r="W4" i="2"/>
  <c r="Y4" i="2" s="1"/>
  <c r="Z6" i="4" l="1"/>
  <c r="AF201" i="2"/>
  <c r="AH257" i="2"/>
  <c r="AG8" i="3"/>
  <c r="AF5" i="4" s="1"/>
  <c r="AD172" i="2"/>
  <c r="AF172" i="2" s="1"/>
  <c r="Y9" i="4"/>
  <c r="AA257" i="2"/>
  <c r="AD54" i="2"/>
  <c r="AF54" i="2" s="1"/>
  <c r="Z7" i="4"/>
  <c r="AN22" i="3"/>
  <c r="AA6" i="4"/>
  <c r="AB22" i="3"/>
  <c r="Z4" i="4"/>
  <c r="Z8" i="4"/>
  <c r="Z9" i="4"/>
  <c r="AB7" i="4"/>
  <c r="AD7" i="4" s="1"/>
  <c r="AA22" i="3"/>
  <c r="AF4" i="4"/>
  <c r="AI4" i="4"/>
  <c r="AK4" i="4" s="1"/>
  <c r="Y6" i="4"/>
  <c r="Z10" i="4"/>
  <c r="Y8" i="4"/>
  <c r="Y7" i="4"/>
  <c r="R10" i="4"/>
  <c r="S4" i="4"/>
  <c r="R7" i="4"/>
  <c r="S10" i="4"/>
  <c r="R4" i="4"/>
  <c r="R8" i="4"/>
  <c r="R5" i="4"/>
  <c r="T9" i="4"/>
  <c r="T6" i="4"/>
  <c r="AH10" i="4"/>
  <c r="T7" i="4"/>
  <c r="AH8" i="4"/>
  <c r="AH7" i="4"/>
  <c r="AH6" i="4"/>
  <c r="AG5" i="4"/>
  <c r="AH9" i="4"/>
  <c r="R9" i="4"/>
  <c r="R6" i="4"/>
  <c r="S9" i="4"/>
  <c r="S7" i="4"/>
  <c r="S6" i="4"/>
  <c r="AI22" i="3"/>
  <c r="AG10" i="4"/>
  <c r="AG9" i="4"/>
  <c r="AG8" i="4"/>
  <c r="AG7" i="4"/>
  <c r="AG6" i="4"/>
  <c r="AA5" i="4"/>
  <c r="AA4" i="4"/>
  <c r="T10" i="4"/>
  <c r="T8" i="4"/>
  <c r="T5" i="4"/>
  <c r="AG4" i="4"/>
  <c r="AF10" i="4"/>
  <c r="AF9" i="4"/>
  <c r="AF8" i="4"/>
  <c r="AF7" i="4"/>
  <c r="AF6" i="4"/>
  <c r="AA8" i="4"/>
  <c r="AA7" i="4"/>
  <c r="T4" i="4"/>
  <c r="S8" i="4"/>
  <c r="S5" i="4"/>
  <c r="AI10" i="4"/>
  <c r="AK10" i="4" s="1"/>
  <c r="AI9" i="4"/>
  <c r="AK9" i="4" s="1"/>
  <c r="AI8" i="4"/>
  <c r="AK8" i="4" s="1"/>
  <c r="AI7" i="4"/>
  <c r="AK7" i="4" s="1"/>
  <c r="AI6" i="4"/>
  <c r="AK6" i="4" s="1"/>
  <c r="AH5" i="4"/>
  <c r="AB4" i="4"/>
  <c r="AD4" i="4" s="1"/>
  <c r="AA10" i="4"/>
  <c r="AA9" i="4"/>
  <c r="V10" i="3"/>
  <c r="X10" i="3" s="1"/>
  <c r="AP22" i="3"/>
  <c r="V20" i="3"/>
  <c r="V16" i="3"/>
  <c r="X16" i="3" s="1"/>
  <c r="V9" i="3"/>
  <c r="V5" i="3"/>
  <c r="X5" i="3" s="1"/>
  <c r="AQ22" i="3"/>
  <c r="AS22" i="3" s="1"/>
  <c r="AB10" i="4"/>
  <c r="AD10" i="4" s="1"/>
  <c r="AB9" i="4"/>
  <c r="AD9" i="4" s="1"/>
  <c r="AB6" i="4"/>
  <c r="AD6" i="4" s="1"/>
  <c r="V17" i="3"/>
  <c r="V6" i="3"/>
  <c r="V18" i="3"/>
  <c r="X18" i="3" s="1"/>
  <c r="V14" i="3"/>
  <c r="V11" i="3"/>
  <c r="V7" i="3"/>
  <c r="X7" i="3" s="1"/>
  <c r="AJ8" i="3"/>
  <c r="AI5" i="4" s="1"/>
  <c r="AH4" i="4"/>
  <c r="V21" i="3"/>
  <c r="X21" i="3" s="1"/>
  <c r="V4" i="3"/>
  <c r="V19" i="3"/>
  <c r="X19" i="3" s="1"/>
  <c r="V15" i="3"/>
  <c r="X15" i="3" s="1"/>
  <c r="V12" i="3"/>
  <c r="X12" i="3" s="1"/>
  <c r="V8" i="3"/>
  <c r="X8" i="3" s="1"/>
  <c r="V13" i="3"/>
  <c r="X13" i="3" s="1"/>
  <c r="AK257" i="2"/>
  <c r="AM257" i="2" s="1"/>
  <c r="AH22" i="3"/>
  <c r="Z22" i="3"/>
  <c r="Q22" i="3"/>
  <c r="AO22" i="3"/>
  <c r="S22" i="3"/>
  <c r="U22" i="3"/>
  <c r="T22" i="3"/>
  <c r="F5" i="4"/>
  <c r="F6" i="4"/>
  <c r="F7" i="4"/>
  <c r="F9" i="4"/>
  <c r="F10" i="4"/>
  <c r="F4" i="4"/>
  <c r="G5" i="3"/>
  <c r="G6" i="3"/>
  <c r="G7" i="3"/>
  <c r="G8" i="3"/>
  <c r="G9" i="3"/>
  <c r="G10" i="3"/>
  <c r="G11" i="3"/>
  <c r="G12" i="3"/>
  <c r="G13" i="3"/>
  <c r="G14" i="3"/>
  <c r="G17" i="3"/>
  <c r="G18" i="3"/>
  <c r="G19" i="3"/>
  <c r="G20" i="3"/>
  <c r="G21" i="3"/>
  <c r="G4" i="3"/>
  <c r="AG22" i="3" l="1"/>
  <c r="AC8" i="3"/>
  <c r="AB5" i="4" s="1"/>
  <c r="AC16" i="3"/>
  <c r="AB8" i="4" s="1"/>
  <c r="AD8" i="4" s="1"/>
  <c r="AD257" i="2"/>
  <c r="AF257" i="2" s="1"/>
  <c r="Z11" i="4"/>
  <c r="S11" i="4"/>
  <c r="Y11" i="4"/>
  <c r="AF11" i="4"/>
  <c r="T11" i="4"/>
  <c r="AH11" i="4"/>
  <c r="AA11" i="4"/>
  <c r="AG11" i="4"/>
  <c r="R11" i="4"/>
  <c r="V22" i="3"/>
  <c r="X22" i="3" s="1"/>
  <c r="AJ22" i="3"/>
  <c r="AL22" i="3" s="1"/>
  <c r="AK5" i="4"/>
  <c r="AI11" i="4"/>
  <c r="AK11" i="4" s="1"/>
  <c r="X11" i="3"/>
  <c r="U7" i="4"/>
  <c r="W7" i="4" s="1"/>
  <c r="X9" i="3"/>
  <c r="U6" i="4"/>
  <c r="W6" i="4" s="1"/>
  <c r="X14" i="3"/>
  <c r="U8" i="4"/>
  <c r="W8" i="4" s="1"/>
  <c r="X17" i="3"/>
  <c r="U9" i="4"/>
  <c r="W9" i="4" s="1"/>
  <c r="X20" i="3"/>
  <c r="U10" i="4"/>
  <c r="W10" i="4" s="1"/>
  <c r="X4" i="3"/>
  <c r="U4" i="4"/>
  <c r="X6" i="3"/>
  <c r="U5" i="4"/>
  <c r="W5" i="4" s="1"/>
  <c r="H4" i="2"/>
  <c r="E4" i="2" s="1"/>
  <c r="H5" i="2"/>
  <c r="E5" i="2" s="1"/>
  <c r="H6" i="2"/>
  <c r="E6" i="2" s="1"/>
  <c r="H7" i="2"/>
  <c r="E7" i="2" s="1"/>
  <c r="H8" i="2"/>
  <c r="E8" i="2" s="1"/>
  <c r="H9" i="2"/>
  <c r="E9" i="2" s="1"/>
  <c r="H10" i="2"/>
  <c r="E10" i="2" s="1"/>
  <c r="H11" i="2"/>
  <c r="E11" i="2" s="1"/>
  <c r="H12" i="2"/>
  <c r="E12" i="2" s="1"/>
  <c r="H13" i="2"/>
  <c r="E13" i="2" s="1"/>
  <c r="H14" i="2"/>
  <c r="E14" i="2" s="1"/>
  <c r="H15" i="2"/>
  <c r="E15" i="2" s="1"/>
  <c r="H16" i="2"/>
  <c r="E16" i="2" s="1"/>
  <c r="H17" i="2"/>
  <c r="E17" i="2" s="1"/>
  <c r="H18" i="2"/>
  <c r="E18" i="2" s="1"/>
  <c r="H19" i="2"/>
  <c r="E19" i="2" s="1"/>
  <c r="H20" i="2"/>
  <c r="E20" i="2" s="1"/>
  <c r="H21" i="2"/>
  <c r="E21" i="2" s="1"/>
  <c r="H22" i="2"/>
  <c r="E22" i="2" s="1"/>
  <c r="H23" i="2"/>
  <c r="E23" i="2" s="1"/>
  <c r="H24" i="2"/>
  <c r="E24" i="2" s="1"/>
  <c r="H25" i="2"/>
  <c r="E25" i="2" s="1"/>
  <c r="H26" i="2"/>
  <c r="E26" i="2" s="1"/>
  <c r="H27" i="2"/>
  <c r="E27" i="2" s="1"/>
  <c r="H28" i="2"/>
  <c r="E28" i="2" s="1"/>
  <c r="H29" i="2"/>
  <c r="E29" i="2" s="1"/>
  <c r="H31" i="2"/>
  <c r="E31" i="2" s="1"/>
  <c r="H32" i="2"/>
  <c r="E32" i="2" s="1"/>
  <c r="H33" i="2"/>
  <c r="E33" i="2" s="1"/>
  <c r="H34" i="2"/>
  <c r="E34" i="2" s="1"/>
  <c r="H35" i="2"/>
  <c r="E35" i="2" s="1"/>
  <c r="H36" i="2"/>
  <c r="E36" i="2" s="1"/>
  <c r="H37" i="2"/>
  <c r="E37" i="2" s="1"/>
  <c r="H38" i="2"/>
  <c r="E38" i="2" s="1"/>
  <c r="H39" i="2"/>
  <c r="E39" i="2" s="1"/>
  <c r="H40" i="2"/>
  <c r="E40" i="2" s="1"/>
  <c r="H41" i="2"/>
  <c r="E41" i="2" s="1"/>
  <c r="H42" i="2"/>
  <c r="E42" i="2" s="1"/>
  <c r="H43" i="2"/>
  <c r="E43" i="2" s="1"/>
  <c r="H44" i="2"/>
  <c r="E44" i="2" s="1"/>
  <c r="H45" i="2"/>
  <c r="E45" i="2" s="1"/>
  <c r="H46" i="2"/>
  <c r="E46" i="2" s="1"/>
  <c r="H47" i="2"/>
  <c r="E47" i="2" s="1"/>
  <c r="H48" i="2"/>
  <c r="E48" i="2" s="1"/>
  <c r="H49" i="2"/>
  <c r="E49" i="2" s="1"/>
  <c r="H50" i="2"/>
  <c r="E50" i="2" s="1"/>
  <c r="H51" i="2"/>
  <c r="E51" i="2" s="1"/>
  <c r="H52" i="2"/>
  <c r="E52" i="2" s="1"/>
  <c r="H53" i="2"/>
  <c r="E53" i="2" s="1"/>
  <c r="H54" i="2"/>
  <c r="E54" i="2" s="1"/>
  <c r="H55" i="2"/>
  <c r="E55" i="2" s="1"/>
  <c r="H56" i="2"/>
  <c r="E56" i="2" s="1"/>
  <c r="H57" i="2"/>
  <c r="E57" i="2" s="1"/>
  <c r="H58" i="2"/>
  <c r="E58" i="2" s="1"/>
  <c r="H59" i="2"/>
  <c r="E59" i="2" s="1"/>
  <c r="H60" i="2"/>
  <c r="E60" i="2" s="1"/>
  <c r="H61" i="2"/>
  <c r="E61" i="2" s="1"/>
  <c r="H62" i="2"/>
  <c r="E62" i="2" s="1"/>
  <c r="H63" i="2"/>
  <c r="E63" i="2" s="1"/>
  <c r="H64" i="2"/>
  <c r="E64" i="2" s="1"/>
  <c r="H65" i="2"/>
  <c r="E65" i="2" s="1"/>
  <c r="H66" i="2"/>
  <c r="E66" i="2" s="1"/>
  <c r="H67" i="2"/>
  <c r="E67" i="2" s="1"/>
  <c r="H68" i="2"/>
  <c r="E68" i="2" s="1"/>
  <c r="H69" i="2"/>
  <c r="E69" i="2" s="1"/>
  <c r="H70" i="2"/>
  <c r="E70" i="2" s="1"/>
  <c r="H71" i="2"/>
  <c r="E71" i="2" s="1"/>
  <c r="H72" i="2"/>
  <c r="E72" i="2" s="1"/>
  <c r="H73" i="2"/>
  <c r="E73" i="2" s="1"/>
  <c r="H74" i="2"/>
  <c r="E74" i="2" s="1"/>
  <c r="H75" i="2"/>
  <c r="E75" i="2" s="1"/>
  <c r="H76" i="2"/>
  <c r="E76" i="2" s="1"/>
  <c r="H77" i="2"/>
  <c r="E77" i="2" s="1"/>
  <c r="H78" i="2"/>
  <c r="E78" i="2" s="1"/>
  <c r="H79" i="2"/>
  <c r="E79" i="2" s="1"/>
  <c r="H80" i="2"/>
  <c r="E80" i="2" s="1"/>
  <c r="H81" i="2"/>
  <c r="E81" i="2" s="1"/>
  <c r="H82" i="2"/>
  <c r="E82" i="2" s="1"/>
  <c r="H83" i="2"/>
  <c r="E83" i="2" s="1"/>
  <c r="H84" i="2"/>
  <c r="E84" i="2" s="1"/>
  <c r="H85" i="2"/>
  <c r="E85" i="2" s="1"/>
  <c r="H86" i="2"/>
  <c r="E86" i="2" s="1"/>
  <c r="H87" i="2"/>
  <c r="E87" i="2" s="1"/>
  <c r="H88" i="2"/>
  <c r="E88" i="2" s="1"/>
  <c r="H89" i="2"/>
  <c r="E89" i="2" s="1"/>
  <c r="H90" i="2"/>
  <c r="E90" i="2" s="1"/>
  <c r="H91" i="2"/>
  <c r="E91" i="2" s="1"/>
  <c r="H92" i="2"/>
  <c r="E92" i="2" s="1"/>
  <c r="H93" i="2"/>
  <c r="E93" i="2" s="1"/>
  <c r="H94" i="2"/>
  <c r="E94" i="2" s="1"/>
  <c r="H95" i="2"/>
  <c r="E95" i="2" s="1"/>
  <c r="H96" i="2"/>
  <c r="E96" i="2" s="1"/>
  <c r="H97" i="2"/>
  <c r="E97" i="2" s="1"/>
  <c r="H98" i="2"/>
  <c r="E98" i="2" s="1"/>
  <c r="H99" i="2"/>
  <c r="E99" i="2" s="1"/>
  <c r="H100" i="2"/>
  <c r="E100" i="2" s="1"/>
  <c r="H101" i="2"/>
  <c r="E101" i="2" s="1"/>
  <c r="H102" i="2"/>
  <c r="E102" i="2" s="1"/>
  <c r="H103" i="2"/>
  <c r="E103" i="2" s="1"/>
  <c r="H104" i="2"/>
  <c r="E104" i="2" s="1"/>
  <c r="H106" i="2"/>
  <c r="E106" i="2" s="1"/>
  <c r="H107" i="2"/>
  <c r="E107" i="2" s="1"/>
  <c r="H108" i="2"/>
  <c r="E108" i="2" s="1"/>
  <c r="H111" i="2"/>
  <c r="E111" i="2" s="1"/>
  <c r="H112" i="2"/>
  <c r="E112" i="2" s="1"/>
  <c r="H113" i="2"/>
  <c r="E113" i="2" s="1"/>
  <c r="H114" i="2"/>
  <c r="E114" i="2" s="1"/>
  <c r="H116" i="2"/>
  <c r="E116" i="2" s="1"/>
  <c r="H117" i="2"/>
  <c r="E117" i="2" s="1"/>
  <c r="H119" i="2"/>
  <c r="E119" i="2" s="1"/>
  <c r="H120" i="2"/>
  <c r="E120" i="2" s="1"/>
  <c r="H121" i="2"/>
  <c r="E121" i="2" s="1"/>
  <c r="H122" i="2"/>
  <c r="E122" i="2" s="1"/>
  <c r="H123" i="2"/>
  <c r="E123" i="2" s="1"/>
  <c r="H124" i="2"/>
  <c r="E124" i="2" s="1"/>
  <c r="H125" i="2"/>
  <c r="E125" i="2" s="1"/>
  <c r="H126" i="2"/>
  <c r="E126" i="2" s="1"/>
  <c r="H127" i="2"/>
  <c r="E127" i="2" s="1"/>
  <c r="H130" i="2"/>
  <c r="E130" i="2" s="1"/>
  <c r="H131" i="2"/>
  <c r="E131" i="2" s="1"/>
  <c r="H132" i="2"/>
  <c r="E132" i="2" s="1"/>
  <c r="H134" i="2"/>
  <c r="E134" i="2" s="1"/>
  <c r="H135" i="2"/>
  <c r="E135" i="2" s="1"/>
  <c r="H136" i="2"/>
  <c r="E136" i="2" s="1"/>
  <c r="H137" i="2"/>
  <c r="E137" i="2" s="1"/>
  <c r="H138" i="2"/>
  <c r="E138" i="2" s="1"/>
  <c r="H139" i="2"/>
  <c r="E139" i="2" s="1"/>
  <c r="H140" i="2"/>
  <c r="E140" i="2" s="1"/>
  <c r="H141" i="2"/>
  <c r="E141" i="2" s="1"/>
  <c r="H142" i="2"/>
  <c r="E142" i="2" s="1"/>
  <c r="H143" i="2"/>
  <c r="E143" i="2" s="1"/>
  <c r="H144" i="2"/>
  <c r="E144" i="2" s="1"/>
  <c r="H145" i="2"/>
  <c r="E145" i="2" s="1"/>
  <c r="H146" i="2"/>
  <c r="E146" i="2" s="1"/>
  <c r="H147" i="2"/>
  <c r="E147" i="2" s="1"/>
  <c r="H148" i="2"/>
  <c r="E148" i="2" s="1"/>
  <c r="H149" i="2"/>
  <c r="E149" i="2" s="1"/>
  <c r="H150" i="2"/>
  <c r="E150" i="2" s="1"/>
  <c r="H151" i="2"/>
  <c r="E151" i="2" s="1"/>
  <c r="H152" i="2"/>
  <c r="E152" i="2" s="1"/>
  <c r="H153" i="2"/>
  <c r="E153" i="2" s="1"/>
  <c r="H155" i="2"/>
  <c r="E155" i="2" s="1"/>
  <c r="H156" i="2"/>
  <c r="E156" i="2" s="1"/>
  <c r="H157" i="2"/>
  <c r="E157" i="2" s="1"/>
  <c r="H159" i="2"/>
  <c r="E159" i="2" s="1"/>
  <c r="H160" i="2"/>
  <c r="E160" i="2" s="1"/>
  <c r="H161" i="2"/>
  <c r="E161" i="2" s="1"/>
  <c r="H164" i="2"/>
  <c r="E164" i="2" s="1"/>
  <c r="H166" i="2"/>
  <c r="E166" i="2" s="1"/>
  <c r="H167" i="2"/>
  <c r="E167" i="2" s="1"/>
  <c r="H168" i="2"/>
  <c r="E168" i="2" s="1"/>
  <c r="H169" i="2"/>
  <c r="E169" i="2" s="1"/>
  <c r="H170" i="2"/>
  <c r="E170" i="2" s="1"/>
  <c r="H171" i="2"/>
  <c r="E171" i="2" s="1"/>
  <c r="H172" i="2"/>
  <c r="E172" i="2" s="1"/>
  <c r="H173" i="2"/>
  <c r="E173" i="2" s="1"/>
  <c r="H175" i="2"/>
  <c r="E175" i="2" s="1"/>
  <c r="H176" i="2"/>
  <c r="E176" i="2" s="1"/>
  <c r="H178" i="2"/>
  <c r="E178" i="2" s="1"/>
  <c r="H179" i="2"/>
  <c r="E179" i="2" s="1"/>
  <c r="H180" i="2"/>
  <c r="E180" i="2" s="1"/>
  <c r="H181" i="2"/>
  <c r="E181" i="2" s="1"/>
  <c r="H182" i="2"/>
  <c r="E182" i="2" s="1"/>
  <c r="H183" i="2"/>
  <c r="E183" i="2" s="1"/>
  <c r="H184" i="2"/>
  <c r="E184" i="2" s="1"/>
  <c r="H185" i="2"/>
  <c r="E185" i="2" s="1"/>
  <c r="H187" i="2"/>
  <c r="E187" i="2" s="1"/>
  <c r="H189" i="2"/>
  <c r="E189" i="2" s="1"/>
  <c r="H190" i="2"/>
  <c r="E190" i="2" s="1"/>
  <c r="H191" i="2"/>
  <c r="E191" i="2" s="1"/>
  <c r="H192" i="2"/>
  <c r="E192" i="2" s="1"/>
  <c r="H194" i="2"/>
  <c r="E194" i="2" s="1"/>
  <c r="H195" i="2"/>
  <c r="E195" i="2" s="1"/>
  <c r="H196" i="2"/>
  <c r="E196" i="2" s="1"/>
  <c r="H197" i="2"/>
  <c r="E197" i="2" s="1"/>
  <c r="H198" i="2"/>
  <c r="E198" i="2" s="1"/>
  <c r="H199" i="2"/>
  <c r="E199" i="2" s="1"/>
  <c r="H200" i="2"/>
  <c r="E200" i="2" s="1"/>
  <c r="H201" i="2"/>
  <c r="E201" i="2" s="1"/>
  <c r="H202" i="2"/>
  <c r="E202" i="2" s="1"/>
  <c r="H203" i="2"/>
  <c r="E203" i="2" s="1"/>
  <c r="H204" i="2"/>
  <c r="E204" i="2" s="1"/>
  <c r="H205" i="2"/>
  <c r="E205" i="2" s="1"/>
  <c r="H206" i="2"/>
  <c r="E206" i="2" s="1"/>
  <c r="H207" i="2"/>
  <c r="E207" i="2" s="1"/>
  <c r="H208" i="2"/>
  <c r="E208" i="2" s="1"/>
  <c r="H209" i="2"/>
  <c r="E209" i="2" s="1"/>
  <c r="H211" i="2"/>
  <c r="E211" i="2" s="1"/>
  <c r="H212" i="2"/>
  <c r="E212" i="2" s="1"/>
  <c r="H213" i="2"/>
  <c r="E213" i="2" s="1"/>
  <c r="H214" i="2"/>
  <c r="E214" i="2" s="1"/>
  <c r="H215" i="2"/>
  <c r="E215" i="2" s="1"/>
  <c r="H216" i="2"/>
  <c r="E216" i="2" s="1"/>
  <c r="H217" i="2"/>
  <c r="E217" i="2" s="1"/>
  <c r="H218" i="2"/>
  <c r="E218" i="2" s="1"/>
  <c r="H219" i="2"/>
  <c r="E219" i="2" s="1"/>
  <c r="H220" i="2"/>
  <c r="E220" i="2" s="1"/>
  <c r="H221" i="2"/>
  <c r="E221" i="2" s="1"/>
  <c r="H222" i="2"/>
  <c r="E222" i="2" s="1"/>
  <c r="H223" i="2"/>
  <c r="E223" i="2" s="1"/>
  <c r="H224" i="2"/>
  <c r="E224" i="2" s="1"/>
  <c r="H225" i="2"/>
  <c r="E225" i="2" s="1"/>
  <c r="H226" i="2"/>
  <c r="E226" i="2" s="1"/>
  <c r="H227" i="2"/>
  <c r="E227" i="2" s="1"/>
  <c r="H228" i="2"/>
  <c r="E228" i="2" s="1"/>
  <c r="H229" i="2"/>
  <c r="E229" i="2" s="1"/>
  <c r="H230" i="2"/>
  <c r="E230" i="2" s="1"/>
  <c r="H232" i="2"/>
  <c r="E232" i="2" s="1"/>
  <c r="H233" i="2"/>
  <c r="E233" i="2" s="1"/>
  <c r="H234" i="2"/>
  <c r="E234" i="2" s="1"/>
  <c r="H235" i="2"/>
  <c r="E235" i="2" s="1"/>
  <c r="H236" i="2"/>
  <c r="E236" i="2" s="1"/>
  <c r="H237" i="2"/>
  <c r="E237" i="2" s="1"/>
  <c r="H238" i="2"/>
  <c r="E238" i="2" s="1"/>
  <c r="H239" i="2"/>
  <c r="E239" i="2" s="1"/>
  <c r="H240" i="2"/>
  <c r="E240" i="2" s="1"/>
  <c r="H241" i="2"/>
  <c r="E241" i="2" s="1"/>
  <c r="H242" i="2"/>
  <c r="E242" i="2" s="1"/>
  <c r="H243" i="2"/>
  <c r="E243" i="2" s="1"/>
  <c r="H244" i="2"/>
  <c r="E244" i="2" s="1"/>
  <c r="H245" i="2"/>
  <c r="E245" i="2" s="1"/>
  <c r="H246" i="2"/>
  <c r="E246" i="2" s="1"/>
  <c r="H247" i="2"/>
  <c r="E247" i="2" s="1"/>
  <c r="H248" i="2"/>
  <c r="E248" i="2" s="1"/>
  <c r="H249" i="2"/>
  <c r="E249" i="2" s="1"/>
  <c r="H250" i="2"/>
  <c r="E250" i="2" s="1"/>
  <c r="H251" i="2"/>
  <c r="E251" i="2" s="1"/>
  <c r="H252" i="2"/>
  <c r="E252" i="2" s="1"/>
  <c r="H253" i="2"/>
  <c r="E253" i="2" s="1"/>
  <c r="H254" i="2"/>
  <c r="E254" i="2" s="1"/>
  <c r="H255" i="2"/>
  <c r="E255" i="2" s="1"/>
  <c r="AC22" i="3" l="1"/>
  <c r="AE22" i="3" s="1"/>
  <c r="W4" i="4"/>
  <c r="U11" i="4"/>
  <c r="W11" i="4" s="1"/>
  <c r="AD5" i="4"/>
  <c r="AB11" i="4"/>
  <c r="AD11" i="4" s="1"/>
</calcChain>
</file>

<file path=xl/sharedStrings.xml><?xml version="1.0" encoding="utf-8"?>
<sst xmlns="http://schemas.openxmlformats.org/spreadsheetml/2006/main" count="987" uniqueCount="312">
  <si>
    <t>REGION</t>
  </si>
  <si>
    <t>TERRITOIRE</t>
  </si>
  <si>
    <t>AGENCE</t>
  </si>
  <si>
    <t>BANCARISATION</t>
  </si>
  <si>
    <t xml:space="preserve">CONQUETE 0-16 ANS </t>
  </si>
  <si>
    <t>EPARGNE PLACEMENT</t>
  </si>
  <si>
    <t>CREDITS</t>
  </si>
  <si>
    <t>ASSURANCE &amp; PREVOYANCE</t>
  </si>
  <si>
    <t>Bonus excellence</t>
  </si>
  <si>
    <t>Ventes Brutes</t>
  </si>
  <si>
    <t>Bonus univers absent</t>
  </si>
  <si>
    <t>Bonus client "ne"</t>
  </si>
  <si>
    <t>Total VB + bonus</t>
  </si>
  <si>
    <t>Objectif</t>
  </si>
  <si>
    <t>Taux 
d'att.</t>
  </si>
  <si>
    <t>Chiffre d'Affaires</t>
  </si>
  <si>
    <t>Total CA + bonus</t>
  </si>
  <si>
    <t>Engagem.</t>
  </si>
  <si>
    <t>Total Engagem. + bonus</t>
  </si>
  <si>
    <t>AUBE HAUTE MARNE</t>
  </si>
  <si>
    <t>CHAUMONT</t>
  </si>
  <si>
    <t>CHAUMONT HOTEL DE VILLE</t>
  </si>
  <si>
    <t>CHAUMONT REPUBLIQUE</t>
  </si>
  <si>
    <t>JOINVILLE</t>
  </si>
  <si>
    <t>LANGRES</t>
  </si>
  <si>
    <t>SAINT DIZIER CENTRE</t>
  </si>
  <si>
    <t>WASSY</t>
  </si>
  <si>
    <t>TROYES</t>
  </si>
  <si>
    <t>ARCIS SUR AUBE</t>
  </si>
  <si>
    <t>BAR SUR AUBE</t>
  </si>
  <si>
    <t>BAR SUR SEINE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</si>
  <si>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</si>
  <si>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</si>
  <si>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</si>
  <si>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</si>
  <si>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</si>
  <si>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</si>
  <si>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</si>
  <si>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CHARTREUX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</si>
  <si>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</si>
  <si>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</si>
  <si>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</si>
  <si>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</si>
  <si>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</si>
  <si>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</si>
  <si>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</si>
  <si>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</si>
  <si>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</si>
  <si>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</si>
  <si>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</si>
  <si>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</si>
  <si>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</si>
  <si>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</si>
  <si>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</si>
  <si>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SOULTZ SOUS FORETS</t>
  </si>
  <si>
    <t>TRUCHTERSHEIM</t>
  </si>
  <si>
    <t>WISSEMBOURG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</si>
  <si>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</si>
  <si>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</si>
  <si>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</si>
  <si>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</si>
  <si>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</si>
  <si>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</si>
  <si>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</si>
  <si>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</si>
  <si>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</si>
  <si>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</si>
  <si>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</si>
  <si>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</si>
  <si>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</si>
  <si>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</si>
  <si>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</si>
  <si>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</si>
  <si>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</si>
  <si>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</si>
  <si>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</si>
  <si>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</si>
  <si>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</si>
  <si>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</si>
  <si>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</si>
  <si>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</si>
  <si>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</si>
  <si>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</si>
  <si>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</si>
  <si>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</si>
  <si>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</si>
  <si>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</si>
  <si>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</si>
  <si>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</si>
  <si>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</si>
  <si>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</si>
  <si>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VOSGES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</si>
  <si>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</si>
  <si>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</si>
  <si>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</si>
  <si>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</si>
  <si>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</si>
  <si>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</si>
  <si>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</si>
  <si>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</si>
  <si>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</si>
  <si>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MUNSTER</t>
  </si>
  <si>
    <t>NEUF BRISACH</t>
  </si>
  <si>
    <t>ORBEY</t>
  </si>
  <si>
    <t>RIBEAUVILLE</t>
  </si>
  <si>
    <t>ROUFFACH</t>
  </si>
  <si>
    <t>MULHOUSE</t>
  </si>
  <si>
    <t>ALTKIRCH</t>
  </si>
  <si>
    <t>MULHOUSE DORNACH</t>
  </si>
  <si>
    <t>MULHOUSE REUNION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</si>
  <si>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</si>
  <si>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</si>
  <si>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</si>
  <si>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</si>
  <si>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</si>
  <si>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</si>
  <si>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</si>
  <si>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</si>
  <si>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</si>
  <si>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</si>
  <si>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</si>
  <si>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</si>
  <si>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</si>
  <si>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</si>
  <si>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</si>
  <si>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</si>
  <si>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</si>
  <si>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</si>
  <si>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</si>
  <si>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</si>
  <si>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</si>
  <si>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</si>
  <si>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</si>
  <si>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</si>
  <si>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</si>
  <si>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</si>
  <si>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</si>
  <si>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</si>
  <si>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</si>
  <si>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</si>
  <si>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</si>
  <si>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</si>
  <si>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</si>
  <si>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</si>
  <si>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</si>
  <si>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</si>
  <si>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</si>
  <si>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</si>
  <si>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</si>
  <si>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</si>
  <si>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</si>
  <si>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</si>
  <si>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</si>
  <si>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</si>
  <si>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</si>
  <si>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</si>
  <si>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</si>
  <si>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 xml:space="preserve"> 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</si>
  <si>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</si>
  <si>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</si>
  <si>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</si>
  <si>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</si>
  <si>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</si>
  <si>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</si>
  <si>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</si>
  <si>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</si>
  <si>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</si>
  <si>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</si>
  <si>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</si>
  <si>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</si>
  <si>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</si>
  <si>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</si>
  <si>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</si>
  <si>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</si>
  <si>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</si>
  <si>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</si>
  <si>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</si>
  <si>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</si>
  <si>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</si>
  <si>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</si>
  <si>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</si>
  <si>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</si>
  <si>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</si>
  <si>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</si>
  <si>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</si>
  <si>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</si>
  <si>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</si>
  <si>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</si>
  <si>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</si>
  <si>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</si>
  <si>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</si>
  <si>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</si>
  <si>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</si>
  <si>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</si>
  <si>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</si>
  <si>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</si>
  <si>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</si>
  <si>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</si>
  <si>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</si>
  <si>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</si>
  <si>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</si>
  <si>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</si>
  <si>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</si>
  <si>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</si>
  <si>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</si>
  <si>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</si>
  <si>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</si>
  <si>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</si>
  <si>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</si>
  <si>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</si>
  <si>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</si>
  <si>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</si>
  <si>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</si>
  <si>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</si>
  <si>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</si>
  <si>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</si>
  <si>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</si>
  <si>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</si>
  <si>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</si>
  <si>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</si>
  <si>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</si>
  <si>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</si>
  <si>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</si>
  <si>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</si>
  <si>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</si>
  <si>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</si>
  <si>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</si>
  <si>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</si>
  <si>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</si>
  <si>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</si>
  <si>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</si>
  <si>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</si>
  <si>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</si>
  <si>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</si>
  <si>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</si>
  <si>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</si>
  <si>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</si>
  <si>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</si>
  <si>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</si>
  <si>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</si>
  <si>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</si>
  <si>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</si>
  <si>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</si>
  <si>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</si>
  <si>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</si>
  <si>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</si>
  <si>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</si>
  <si>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</si>
  <si>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</si>
  <si>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</si>
  <si>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</si>
  <si>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</si>
  <si>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</si>
  <si>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</si>
  <si>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</si>
  <si>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</si>
  <si>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</si>
  <si>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</si>
  <si>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</si>
  <si>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</si>
  <si>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</si>
  <si>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</si>
  <si>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</si>
  <si>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</si>
  <si>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NILVANGE</t>
  </si>
  <si>
    <t>SIERCK LES BAINS</t>
  </si>
  <si>
    <t>THIONVILLE CENTRALE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</si>
  <si>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</si>
  <si>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</si>
  <si>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</si>
  <si>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</si>
  <si>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</si>
  <si>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</si>
  <si>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</si>
  <si>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</si>
  <si>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</si>
  <si>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</si>
  <si>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</si>
  <si>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</si>
  <si>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</si>
  <si>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</si>
  <si>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</si>
  <si>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</si>
  <si>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</si>
  <si>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</si>
  <si>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</si>
  <si>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</si>
  <si>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</si>
  <si>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</si>
  <si>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</si>
  <si>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</si>
  <si>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</si>
  <si>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</si>
  <si>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</si>
  <si>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</si>
  <si>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VAGNEY</t>
  </si>
  <si>
    <t>Total :</t>
  </si>
  <si>
    <t>ETP</t>
  </si>
  <si>
    <t>Gains potentiels avant résultats contrôles Risques et Conformité</t>
  </si>
  <si>
    <t>Formules hors transformation</t>
  </si>
  <si>
    <t>VB de Livrets, assurance vie et PEL sur 0-15 ans</t>
  </si>
  <si>
    <t>Chiffre d'Affaires Assurance Vie</t>
  </si>
  <si>
    <t>Engagements Conso (hors crédit projet)</t>
  </si>
  <si>
    <t>VB Auto, 2 roues, MRH, Santé, GAV, Sécur Famille (0.8) &amp; PJ (0.3)</t>
  </si>
  <si>
    <t>Gains potentiels par ETP avec bonus synergie
(avant réfactions Conformité)</t>
  </si>
  <si>
    <t>Bonus Synergie</t>
  </si>
  <si>
    <t>Gains pot. 
par ETP</t>
  </si>
  <si>
    <t>Nb Objectifs  atteints</t>
  </si>
  <si>
    <t xml:space="preserve">Gains </t>
  </si>
  <si>
    <t>Taux de conformité</t>
  </si>
  <si>
    <t>Taux réfactions</t>
  </si>
  <si>
    <t>Gains après réfactions Risques et Conformité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</si>
</sst>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* #,##0.00\ &quot;€&quot;_-;\-* #,##0.00\ &quot;€&quot;_-;_-* &quot;-&quot;??\ &quot;€&quot;_-;_-@_-"/>
    <numFmt numFmtId="164" formatCode="#,##0.0"/>
    <numFmt numFmtId="165" formatCode="#,##0&quot; €&quot;;\-#,##0&quot; €&quot;;\ "/>
    <numFmt numFmtId="166" formatCode="#,##0;\-#,##0;\ "/>
    <numFmt numFmtId="167" formatCode="#,##0%;\-#,##0%"/>
    <numFmt numFmtId="168" formatCode="#,##0&quot; €&quot;"/>
    <numFmt numFmtId="169" formatCode="#,##0.0;\-#,##0.0;\ "/>
    <numFmt numFmtId="170" formatCode="\+0%"/>
    <numFmt numFmtId="171" formatCode="#,##0\ &quot;€&quot;"/>
    <numFmt numFmtId="172" formatCode="0.0%"/>
  </numFmts>
  <fonts count="19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9"/>
      <color rgb="FFFFFFFF"/>
      <name val="Arial"/>
      <family val="2"/>
    </font>
    <font>
      <b/>
      <sz val="9"/>
      <color rgb="FFCCFFCC"/>
      <name val="Arial"/>
      <family val="2"/>
    </font>
    <font>
      <b/>
      <sz val="9"/>
      <color rgb="FFFFCC99"/>
      <name val="Arial"/>
      <family val="2"/>
    </font>
    <font>
      <b/>
      <sz val="9"/>
      <color rgb="FFCCFFFF"/>
      <name val="Arial"/>
      <family val="2"/>
    </font>
    <font>
      <b/>
      <sz val="9"/>
      <color rgb="FFFFFF99"/>
      <name val="Arial"/>
      <family val="2"/>
    </font>
    <font>
      <b/>
      <sz val="9"/>
      <color rgb="FFFF99CC"/>
      <name val="Arial"/>
      <family val="2"/>
    </font>
    <font>
      <sz val="9"/>
      <color rgb="FF000000"/>
      <name val="Arial"/>
      <family val="2"/>
    </font>
    <font>
      <b/>
      <sz val="9"/>
      <color rgb="FF333333"/>
      <name val="Arial"/>
      <family val="2"/>
    </font>
    <font>
      <sz val="10"/>
      <color rgb="FF000000"/>
      <name val="Arial"/>
      <family val="2"/>
    </font>
    <font>
      <b/>
      <sz val="9"/>
      <color rgb="FFFFFFFF"/>
      <name val="Arial"/>
      <family val="2"/>
    </font>
    <font>
      <b/>
      <sz val="9"/>
      <color rgb="FFCCFFCC"/>
      <name val="Arial"/>
      <family val="2"/>
    </font>
    <font>
      <b/>
      <sz val="9"/>
      <color rgb="FFFFCC99"/>
      <name val="Arial"/>
      <family val="2"/>
    </font>
    <font>
      <b/>
      <sz val="9"/>
      <color rgb="FFCCFFFF"/>
      <name val="Arial"/>
      <family val="2"/>
    </font>
    <font>
      <b/>
      <sz val="9"/>
      <color rgb="FFFFFF99"/>
      <name val="Arial"/>
      <family val="2"/>
    </font>
    <font>
      <b/>
      <sz val="9"/>
      <color rgb="FFFF99CC"/>
      <name val="Arial"/>
      <family val="2"/>
    </font>
    <font>
      <b/>
      <sz val="10"/>
      <color rgb="FF000000"/>
      <name val="Arial"/>
      <family val="2"/>
    </font>
    <font>
      <b/>
      <sz val="9"/>
      <color theme="1" tint="0.1499984740745262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0000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AEDF2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EFFCE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/>
      <top/>
      <bottom style="thin">
        <color rgb="FFDDDDDD"/>
      </bottom>
      <diagonal/>
    </border>
    <border>
      <left/>
      <right/>
      <top/>
      <bottom style="thin">
        <color rgb="FFDDDDDD"/>
      </bottom>
      <diagonal/>
    </border>
    <border>
      <left/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/>
      <diagonal/>
    </border>
    <border>
      <left/>
      <right/>
      <top style="thin">
        <color rgb="FFDDDDDD"/>
      </top>
      <bottom/>
      <diagonal/>
    </border>
    <border>
      <left/>
      <right style="thin">
        <color rgb="FFDDDDDD"/>
      </right>
      <top style="thin">
        <color rgb="FFDDDDDD"/>
      </top>
      <bottom/>
      <diagonal/>
    </border>
  </borders>
  <cellStyleXfs count="5">
    <xf numFmtId="0" fontId="0" fillId="0" borderId="0"/>
    <xf numFmtId="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/>
  </cellStyleXfs>
  <cellXfs count="8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/>
    </xf>
    <xf numFmtId="165" fontId="8" fillId="6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49" fontId="13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49" fontId="15" fillId="4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49" fontId="16" fillId="4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166" fontId="1" fillId="5" borderId="1" xfId="0" applyNumberFormat="1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167" fontId="8" fillId="6" borderId="1" xfId="0" applyNumberFormat="1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168" fontId="1" fillId="5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66" fontId="9" fillId="2" borderId="2" xfId="0" applyNumberFormat="1" applyFont="1" applyFill="1" applyBorder="1" applyAlignment="1">
      <alignment horizontal="center" vertical="center"/>
    </xf>
    <xf numFmtId="167" fontId="9" fillId="2" borderId="2" xfId="0" applyNumberFormat="1" applyFont="1" applyFill="1" applyBorder="1" applyAlignment="1">
      <alignment horizontal="center" vertical="center"/>
    </xf>
    <xf numFmtId="168" fontId="9" fillId="2" borderId="2" xfId="0" applyNumberFormat="1" applyFont="1" applyFill="1" applyBorder="1" applyAlignment="1">
      <alignment horizontal="center" vertical="center"/>
    </xf>
    <xf numFmtId="169" fontId="9" fillId="2" borderId="2" xfId="0" applyNumberFormat="1" applyFont="1" applyFill="1" applyBorder="1" applyAlignment="1">
      <alignment horizontal="center" vertical="center"/>
    </xf>
    <xf numFmtId="164" fontId="9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171" fontId="1" fillId="2" borderId="1" xfId="2" applyNumberFormat="1" applyFont="1" applyFill="1" applyBorder="1" applyAlignment="1" applyProtection="1">
      <alignment horizontal="center" vertical="center"/>
    </xf>
    <xf numFmtId="170" fontId="1" fillId="7" borderId="1" xfId="1" applyNumberFormat="1" applyFont="1" applyFill="1" applyBorder="1" applyAlignment="1">
      <alignment horizontal="center" vertical="center"/>
    </xf>
    <xf numFmtId="170" fontId="1" fillId="8" borderId="1" xfId="1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71" fontId="1" fillId="2" borderId="1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left" vertical="center"/>
    </xf>
    <xf numFmtId="49" fontId="9" fillId="2" borderId="2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49" fontId="13" fillId="4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166" fontId="9" fillId="2" borderId="1" xfId="0" applyNumberFormat="1" applyFont="1" applyFill="1" applyBorder="1" applyAlignment="1">
      <alignment horizontal="center" vertical="center"/>
    </xf>
    <xf numFmtId="167" fontId="1" fillId="9" borderId="1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172" fontId="1" fillId="2" borderId="1" xfId="1" applyNumberFormat="1" applyFont="1" applyFill="1" applyBorder="1" applyAlignment="1">
      <alignment horizontal="center" vertical="center"/>
    </xf>
    <xf numFmtId="172" fontId="9" fillId="2" borderId="2" xfId="0" applyNumberFormat="1" applyFont="1" applyFill="1" applyBorder="1" applyAlignment="1">
      <alignment horizontal="center" vertical="center"/>
    </xf>
    <xf numFmtId="172" fontId="1" fillId="2" borderId="0" xfId="0" applyNumberFormat="1" applyFont="1" applyFill="1" applyAlignment="1">
      <alignment horizontal="left" vertical="center"/>
    </xf>
    <xf numFmtId="172" fontId="0" fillId="0" borderId="0" xfId="0" applyNumberFormat="1" applyAlignment="1">
      <alignment vertical="center"/>
    </xf>
    <xf numFmtId="164" fontId="9" fillId="10" borderId="2" xfId="0" applyNumberFormat="1" applyFont="1" applyFill="1" applyBorder="1" applyAlignment="1">
      <alignment horizontal="center" vertical="center"/>
    </xf>
    <xf numFmtId="171" fontId="9" fillId="10" borderId="1" xfId="0" applyNumberFormat="1" applyFont="1" applyFill="1" applyBorder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17" fillId="11" borderId="0" xfId="0" applyFont="1" applyFill="1" applyAlignment="1">
      <alignment vertical="center"/>
    </xf>
    <xf numFmtId="49" fontId="18" fillId="10" borderId="3" xfId="0" applyNumberFormat="1" applyFont="1" applyFill="1" applyBorder="1" applyAlignment="1">
      <alignment horizontal="center" vertical="center" wrapText="1"/>
    </xf>
    <xf numFmtId="172" fontId="2" fillId="3" borderId="3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/>
    </xf>
    <xf numFmtId="49" fontId="16" fillId="4" borderId="1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/>
    </xf>
    <xf numFmtId="49" fontId="13" fillId="4" borderId="1" xfId="0" applyNumberFormat="1" applyFont="1" applyFill="1" applyBorder="1" applyAlignment="1">
      <alignment horizontal="center" vertical="center"/>
    </xf>
    <xf numFmtId="49" fontId="15" fillId="4" borderId="1" xfId="0" applyNumberFormat="1" applyFont="1" applyFill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/>
    </xf>
    <xf numFmtId="49" fontId="11" fillId="3" borderId="7" xfId="0" applyNumberFormat="1" applyFont="1" applyFill="1" applyBorder="1" applyAlignment="1">
      <alignment horizontal="center" vertical="center" wrapText="1"/>
    </xf>
    <xf numFmtId="49" fontId="11" fillId="3" borderId="8" xfId="0" applyNumberFormat="1" applyFont="1" applyFill="1" applyBorder="1" applyAlignment="1">
      <alignment horizontal="center" vertical="center" wrapText="1"/>
    </xf>
    <xf numFmtId="49" fontId="11" fillId="3" borderId="9" xfId="0" applyNumberFormat="1" applyFont="1" applyFill="1" applyBorder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center" vertical="center" wrapText="1"/>
    </xf>
    <xf numFmtId="49" fontId="11" fillId="3" borderId="5" xfId="0" applyNumberFormat="1" applyFont="1" applyFill="1" applyBorder="1" applyAlignment="1">
      <alignment horizontal="center" vertical="center" wrapText="1"/>
    </xf>
    <xf numFmtId="49" fontId="11" fillId="3" borderId="6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</cellXfs>
  <cellStyles count="5">
    <cellStyle name="Monétaire" xfId="2" builtinId="4"/>
    <cellStyle name="Normal" xfId="0" builtinId="0"/>
    <cellStyle name="Normal 2 2 2" xfId="3" xr:uid="{7F656EE4-D015-49AB-9F0E-E459E9A6C722}"/>
    <cellStyle name="Normal 3" xfId="4" xr:uid="{FAFE6D0A-CC18-4AA8-968D-BD82D618E2CC}"/>
    <cellStyle name="Pourcentage" xfId="1" builtinId="5"/>
  </cellStyles>
  <dxfs count="0"/>
  <tableStyles count="0" defaultTableStyle="TableStyleMedium2" defaultPivotStyle="PivotStyleLight16"/>
  <colors>
    <mruColors>
      <color rgb="FF800000"/>
      <color rgb="FF990000"/>
      <color rgb="FFCEF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58"/>
  <sheetViews>
    <sheetView showGridLines="0" tabSelected="1" workbookViewId="0">
      <pane xSplit="3" ySplit="3" topLeftCell="D36" activePane="bottomRight" state="frozen"/>
      <selection pane="topRight" activeCell="D1" sqref="D1"/>
      <selection pane="bottomLeft" activeCell="A4" sqref="A4"/>
      <selection pane="bottomRight" sqref="A1:A3"/>
    </sheetView>
  </sheetViews>
  <sheetFormatPr baseColWidth="10" defaultColWidth="11.44140625" defaultRowHeight="13.2" x14ac:dyDescent="0.25"/>
  <cols>
    <col min="1" max="1" width="30.5546875" style="25" customWidth="1"/>
    <col min="2" max="2" width="22.6640625" style="25" customWidth="1"/>
    <col min="3" max="3" width="30.5546875" style="25" customWidth="1"/>
    <col min="4" max="4" width="11.5546875" style="25" customWidth="1"/>
    <col min="5" max="5" width="11.5546875" style="66" customWidth="1"/>
    <col min="6" max="6" width="11.5546875" style="25" customWidth="1"/>
    <col min="7" max="7" width="11.5546875" style="62" customWidth="1"/>
    <col min="8" max="8" width="19.109375" style="25" customWidth="1"/>
    <col min="9" max="9" width="11.5546875" style="25" customWidth="1"/>
    <col min="10" max="10" width="10.6640625" style="25" customWidth="1"/>
    <col min="11" max="11" width="11.6640625" style="25" customWidth="1"/>
    <col min="12" max="18" width="10.6640625" style="25" customWidth="1"/>
    <col min="19" max="19" width="11.109375" style="25" customWidth="1"/>
    <col min="20" max="25" width="10.6640625" style="25" customWidth="1"/>
    <col min="26" max="26" width="11.33203125" style="25" customWidth="1"/>
    <col min="27" max="27" width="13.33203125" style="25" customWidth="1"/>
    <col min="28" max="28" width="12.88671875" style="25" customWidth="1"/>
    <col min="29" max="29" width="14.5546875" style="25" customWidth="1"/>
    <col min="30" max="30" width="13.5546875" style="25" customWidth="1"/>
    <col min="31" max="31" width="13" style="25" customWidth="1"/>
    <col min="32" max="33" width="11.33203125" style="25" customWidth="1"/>
    <col min="34" max="34" width="13.6640625" style="25" customWidth="1"/>
    <col min="35" max="35" width="14.109375" style="25" customWidth="1"/>
    <col min="36" max="36" width="14.44140625" style="25" customWidth="1"/>
    <col min="37" max="37" width="14.88671875" style="25" customWidth="1"/>
    <col min="38" max="38" width="13.33203125" style="25" customWidth="1"/>
    <col min="39" max="39" width="10.6640625" style="25" customWidth="1"/>
    <col min="40" max="40" width="11.109375" style="25" customWidth="1"/>
    <col min="41" max="46" width="10.6640625" style="25" customWidth="1"/>
    <col min="47" max="47" width="11.88671875" style="25" customWidth="1"/>
    <col min="48" max="48" width="4.6640625" style="25" customWidth="1"/>
    <col min="49" max="16384" width="11.44140625" style="25"/>
  </cols>
  <sheetData>
    <row r="1" spans="1:47" s="40" customFormat="1" ht="12" customHeight="1" x14ac:dyDescent="0.25">
      <c r="A1" s="69" t="s">
        <v>0</v>
      </c>
      <c r="B1" s="69" t="s">
        <v>1</v>
      </c>
      <c r="C1" s="69" t="s">
        <v>2</v>
      </c>
      <c r="D1" s="71" t="s">
        <v>297</v>
      </c>
      <c r="E1" s="76" t="s">
        <v>311</v>
      </c>
      <c r="F1" s="77"/>
      <c r="G1" s="77"/>
      <c r="H1" s="76" t="s">
        <v>298</v>
      </c>
      <c r="I1" s="77"/>
      <c r="J1" s="77"/>
      <c r="K1" s="77"/>
      <c r="L1" s="78"/>
      <c r="M1" s="69" t="s">
        <v>3</v>
      </c>
      <c r="N1" s="69"/>
      <c r="O1" s="69"/>
      <c r="P1" s="69"/>
      <c r="Q1" s="69"/>
      <c r="R1" s="69"/>
      <c r="S1" s="69"/>
      <c r="T1" s="69" t="s">
        <v>4</v>
      </c>
      <c r="U1" s="69"/>
      <c r="V1" s="69"/>
      <c r="W1" s="69"/>
      <c r="X1" s="69"/>
      <c r="Y1" s="69"/>
      <c r="Z1" s="69"/>
      <c r="AA1" s="69" t="s">
        <v>5</v>
      </c>
      <c r="AB1" s="69"/>
      <c r="AC1" s="69"/>
      <c r="AD1" s="69"/>
      <c r="AE1" s="69"/>
      <c r="AF1" s="69"/>
      <c r="AG1" s="69"/>
      <c r="AH1" s="69" t="s">
        <v>6</v>
      </c>
      <c r="AI1" s="69"/>
      <c r="AJ1" s="69"/>
      <c r="AK1" s="69"/>
      <c r="AL1" s="69"/>
      <c r="AM1" s="69"/>
      <c r="AN1" s="69"/>
      <c r="AO1" s="69" t="s">
        <v>7</v>
      </c>
      <c r="AP1" s="69"/>
      <c r="AQ1" s="69"/>
      <c r="AR1" s="69"/>
      <c r="AS1" s="69"/>
      <c r="AT1" s="69"/>
      <c r="AU1" s="69"/>
    </row>
    <row r="2" spans="1:47" s="40" customFormat="1" ht="17.100000000000001" customHeight="1" x14ac:dyDescent="0.25">
      <c r="A2" s="69"/>
      <c r="B2" s="69"/>
      <c r="C2" s="69"/>
      <c r="D2" s="71"/>
      <c r="E2" s="79"/>
      <c r="F2" s="80"/>
      <c r="G2" s="80"/>
      <c r="H2" s="79"/>
      <c r="I2" s="80"/>
      <c r="J2" s="80"/>
      <c r="K2" s="80"/>
      <c r="L2" s="81"/>
      <c r="M2" s="72" t="s">
        <v>299</v>
      </c>
      <c r="N2" s="72"/>
      <c r="O2" s="72"/>
      <c r="P2" s="72"/>
      <c r="Q2" s="72"/>
      <c r="R2" s="72"/>
      <c r="S2" s="72"/>
      <c r="T2" s="73" t="s">
        <v>300</v>
      </c>
      <c r="U2" s="73"/>
      <c r="V2" s="73"/>
      <c r="W2" s="73"/>
      <c r="X2" s="73"/>
      <c r="Y2" s="73"/>
      <c r="Z2" s="73"/>
      <c r="AA2" s="75" t="s">
        <v>301</v>
      </c>
      <c r="AB2" s="75"/>
      <c r="AC2" s="75"/>
      <c r="AD2" s="75"/>
      <c r="AE2" s="75"/>
      <c r="AF2" s="75"/>
      <c r="AG2" s="75"/>
      <c r="AH2" s="74" t="s">
        <v>302</v>
      </c>
      <c r="AI2" s="74"/>
      <c r="AJ2" s="74"/>
      <c r="AK2" s="74"/>
      <c r="AL2" s="74"/>
      <c r="AM2" s="74"/>
      <c r="AN2" s="74"/>
      <c r="AO2" s="70" t="s">
        <v>303</v>
      </c>
      <c r="AP2" s="70"/>
      <c r="AQ2" s="70"/>
      <c r="AR2" s="70"/>
      <c r="AS2" s="70"/>
      <c r="AT2" s="70"/>
      <c r="AU2" s="70"/>
    </row>
    <row r="3" spans="1:47" s="40" customFormat="1" ht="63.75" customHeight="1" x14ac:dyDescent="0.25">
      <c r="A3" s="69"/>
      <c r="B3" s="69"/>
      <c r="C3" s="69"/>
      <c r="D3" s="71"/>
      <c r="E3" s="67" t="s">
        <v>311</v>
      </c>
      <c r="F3" s="58" t="s">
        <v>310</v>
      </c>
      <c r="G3" s="68" t="s">
        <v>309</v>
      </c>
      <c r="H3" s="14" t="s">
        <v>304</v>
      </c>
      <c r="I3" s="14" t="s">
        <v>305</v>
      </c>
      <c r="J3" s="14" t="s">
        <v>306</v>
      </c>
      <c r="K3" s="48" t="s">
        <v>8</v>
      </c>
      <c r="L3" s="48" t="s">
        <v>307</v>
      </c>
      <c r="M3" s="15" t="s">
        <v>9</v>
      </c>
      <c r="N3" s="15" t="s">
        <v>10</v>
      </c>
      <c r="O3" s="15" t="s">
        <v>11</v>
      </c>
      <c r="P3" s="15" t="s">
        <v>12</v>
      </c>
      <c r="Q3" s="15" t="s">
        <v>13</v>
      </c>
      <c r="R3" s="16" t="s">
        <v>14</v>
      </c>
      <c r="S3" s="15" t="s">
        <v>308</v>
      </c>
      <c r="T3" s="17" t="s">
        <v>9</v>
      </c>
      <c r="U3" s="17" t="s">
        <v>10</v>
      </c>
      <c r="V3" s="17" t="s">
        <v>11</v>
      </c>
      <c r="W3" s="17" t="s">
        <v>12</v>
      </c>
      <c r="X3" s="49" t="s">
        <v>13</v>
      </c>
      <c r="Y3" s="18" t="s">
        <v>14</v>
      </c>
      <c r="Z3" s="17" t="s">
        <v>308</v>
      </c>
      <c r="AA3" s="19" t="s">
        <v>15</v>
      </c>
      <c r="AB3" s="19" t="s">
        <v>10</v>
      </c>
      <c r="AC3" s="19" t="s">
        <v>11</v>
      </c>
      <c r="AD3" s="19" t="s">
        <v>16</v>
      </c>
      <c r="AE3" s="19" t="s">
        <v>13</v>
      </c>
      <c r="AF3" s="20" t="s">
        <v>14</v>
      </c>
      <c r="AG3" s="19" t="s">
        <v>308</v>
      </c>
      <c r="AH3" s="21" t="s">
        <v>17</v>
      </c>
      <c r="AI3" s="21" t="s">
        <v>10</v>
      </c>
      <c r="AJ3" s="21" t="s">
        <v>11</v>
      </c>
      <c r="AK3" s="21" t="s">
        <v>18</v>
      </c>
      <c r="AL3" s="21" t="s">
        <v>13</v>
      </c>
      <c r="AM3" s="22" t="s">
        <v>14</v>
      </c>
      <c r="AN3" s="21" t="s">
        <v>308</v>
      </c>
      <c r="AO3" s="23" t="s">
        <v>9</v>
      </c>
      <c r="AP3" s="23" t="s">
        <v>10</v>
      </c>
      <c r="AQ3" s="23" t="s">
        <v>11</v>
      </c>
      <c r="AR3" s="23" t="s">
        <v>12</v>
      </c>
      <c r="AS3" s="23" t="s">
        <v>13</v>
      </c>
      <c r="AT3" s="24" t="s">
        <v>14</v>
      </c>
      <c r="AU3" s="23" t="s">
        <v>308</v>
      </c>
    </row>
    <row r="4" spans="1:47" s="40" customFormat="1" ht="19.649999999999999" customHeight="1" x14ac:dyDescent="0.25">
      <c r="A4" s="54" t="s">
        <v>19</v>
      </c>
      <c r="B4" s="54" t="s">
        <v>20</v>
      </c>
      <c r="C4" s="54" t="s">
        <v>21</v>
      </c>
      <c r="D4" s="44">
        <v>7.78</v>
      </c>
      <c r="E4" s="64">
        <f>ROUNDUP(H4-H4*F4,0)</f>
        <v>120</v>
      </c>
      <c r="F4" s="59">
        <f>IF(G4&lt;0.8,(0.05+0.8-G4),0)</f>
        <v>0</v>
      </c>
      <c r="G4" s="59">
        <v>0.95238095238095233</v>
      </c>
      <c r="H4" s="41">
        <f>J4+J4*I4</f>
        <v>120</v>
      </c>
      <c r="I4" s="42">
        <v>0.2</v>
      </c>
      <c r="J4" s="12">
        <v>100</v>
      </c>
      <c r="K4" s="12">
        <v>0</v>
      </c>
      <c r="L4" s="26">
        <v>2</v>
      </c>
      <c r="M4" s="27">
        <v>27</v>
      </c>
      <c r="N4" s="27">
        <v>19</v>
      </c>
      <c r="O4" s="27">
        <v>9</v>
      </c>
      <c r="P4" s="27">
        <v>55</v>
      </c>
      <c r="Q4" s="28">
        <v>233.4</v>
      </c>
      <c r="R4" s="29">
        <v>0.235646958011997</v>
      </c>
      <c r="S4" s="12">
        <v>0</v>
      </c>
      <c r="T4" s="27">
        <v>58</v>
      </c>
      <c r="U4" s="27">
        <v>55</v>
      </c>
      <c r="V4" s="27">
        <v>44</v>
      </c>
      <c r="W4" s="27">
        <f>T4+U4+V4</f>
        <v>157</v>
      </c>
      <c r="X4" s="28">
        <v>116.7</v>
      </c>
      <c r="Y4" s="30">
        <f>W4/X4</f>
        <v>1.3453299057412167</v>
      </c>
      <c r="Z4" s="13">
        <v>50</v>
      </c>
      <c r="AA4" s="31">
        <v>703581.929999999</v>
      </c>
      <c r="AB4" s="12">
        <v>2152</v>
      </c>
      <c r="AC4" s="12">
        <v>46</v>
      </c>
      <c r="AD4" s="31">
        <v>705779.929999999</v>
      </c>
      <c r="AE4" s="32">
        <v>1050300</v>
      </c>
      <c r="AF4" s="29">
        <v>0.67197936779967604</v>
      </c>
      <c r="AG4" s="12">
        <v>0</v>
      </c>
      <c r="AH4" s="31">
        <v>980081</v>
      </c>
      <c r="AI4" s="12">
        <v>20680.2</v>
      </c>
      <c r="AJ4" s="12">
        <v>13300.2</v>
      </c>
      <c r="AK4" s="31">
        <v>1014061.4</v>
      </c>
      <c r="AL4" s="32">
        <v>778000</v>
      </c>
      <c r="AM4" s="30">
        <v>1.30342082262211</v>
      </c>
      <c r="AN4" s="13">
        <v>50</v>
      </c>
      <c r="AO4" s="33">
        <v>111</v>
      </c>
      <c r="AP4" s="33">
        <v>31.4</v>
      </c>
      <c r="AQ4" s="33">
        <v>23.9</v>
      </c>
      <c r="AR4" s="33">
        <v>166.3</v>
      </c>
      <c r="AS4" s="28">
        <v>217.84</v>
      </c>
      <c r="AT4" s="29">
        <v>0.76340433345574699</v>
      </c>
      <c r="AU4" s="12">
        <v>0</v>
      </c>
    </row>
    <row r="5" spans="1:47" s="40" customFormat="1" ht="19.649999999999999" customHeight="1" x14ac:dyDescent="0.25">
      <c r="A5" s="54" t="s">
        <v>19</v>
      </c>
      <c r="B5" s="54" t="s">
        <v>20</v>
      </c>
      <c r="C5" s="54" t="s">
        <v>22</v>
      </c>
      <c r="D5" s="44">
        <v>5.03</v>
      </c>
      <c r="E5" s="64">
        <f t="shared" ref="E5:E68" si="0">ROUNDUP(H5-H5*F5,0)</f>
        <v>300</v>
      </c>
      <c r="F5" s="59">
        <f t="shared" ref="F5:F68" si="1">IF(G5&lt;0.8,(0.05+0.8-G5),0)</f>
        <v>0</v>
      </c>
      <c r="G5" s="59">
        <v>1</v>
      </c>
      <c r="H5" s="41">
        <f t="shared" ref="H5:H68" si="2">J5+J5*I5</f>
        <v>300</v>
      </c>
      <c r="I5" s="42">
        <v>0.2</v>
      </c>
      <c r="J5" s="12">
        <v>250</v>
      </c>
      <c r="K5" s="13">
        <v>50</v>
      </c>
      <c r="L5" s="26">
        <v>4</v>
      </c>
      <c r="M5" s="27">
        <v>25</v>
      </c>
      <c r="N5" s="27">
        <v>20</v>
      </c>
      <c r="O5" s="27">
        <v>19</v>
      </c>
      <c r="P5" s="27">
        <v>64</v>
      </c>
      <c r="Q5" s="28">
        <v>150.9</v>
      </c>
      <c r="R5" s="29">
        <v>0.424121935056329</v>
      </c>
      <c r="S5" s="12">
        <v>0</v>
      </c>
      <c r="T5" s="27">
        <v>29</v>
      </c>
      <c r="U5" s="27">
        <v>27</v>
      </c>
      <c r="V5" s="27">
        <v>27</v>
      </c>
      <c r="W5" s="27">
        <f t="shared" ref="W5:W68" si="3">T5+U5+V5</f>
        <v>83</v>
      </c>
      <c r="X5" s="28">
        <v>75.45</v>
      </c>
      <c r="Y5" s="30">
        <f t="shared" ref="Y5:Y68" si="4">W5/X5</f>
        <v>1.1000662690523526</v>
      </c>
      <c r="Z5" s="13">
        <v>50</v>
      </c>
      <c r="AA5" s="31">
        <v>819368.49</v>
      </c>
      <c r="AB5" s="12">
        <v>5244</v>
      </c>
      <c r="AC5" s="12">
        <v>24</v>
      </c>
      <c r="AD5" s="31">
        <v>824636.49</v>
      </c>
      <c r="AE5" s="32">
        <v>679050</v>
      </c>
      <c r="AF5" s="30">
        <v>1.2143973050585399</v>
      </c>
      <c r="AG5" s="13">
        <v>50</v>
      </c>
      <c r="AH5" s="31">
        <v>621500</v>
      </c>
      <c r="AI5" s="12">
        <v>27000</v>
      </c>
      <c r="AJ5" s="12">
        <v>18800</v>
      </c>
      <c r="AK5" s="31">
        <v>667300</v>
      </c>
      <c r="AL5" s="32">
        <v>503000</v>
      </c>
      <c r="AM5" s="30">
        <v>1.32664015904573</v>
      </c>
      <c r="AN5" s="13">
        <v>50</v>
      </c>
      <c r="AO5" s="33">
        <v>86.3</v>
      </c>
      <c r="AP5" s="33">
        <v>43</v>
      </c>
      <c r="AQ5" s="33">
        <v>31</v>
      </c>
      <c r="AR5" s="33">
        <v>160.30000000000001</v>
      </c>
      <c r="AS5" s="28">
        <v>140.84</v>
      </c>
      <c r="AT5" s="30">
        <v>1.1381709741550701</v>
      </c>
      <c r="AU5" s="13">
        <v>50</v>
      </c>
    </row>
    <row r="6" spans="1:47" s="40" customFormat="1" ht="19.649999999999999" customHeight="1" x14ac:dyDescent="0.25">
      <c r="A6" s="54" t="s">
        <v>19</v>
      </c>
      <c r="B6" s="54" t="s">
        <v>20</v>
      </c>
      <c r="C6" s="54" t="s">
        <v>23</v>
      </c>
      <c r="D6" s="44">
        <v>1.8</v>
      </c>
      <c r="E6" s="64">
        <f t="shared" si="0"/>
        <v>432</v>
      </c>
      <c r="F6" s="59">
        <f t="shared" si="1"/>
        <v>0.10000000000000009</v>
      </c>
      <c r="G6" s="59">
        <v>0.75</v>
      </c>
      <c r="H6" s="41">
        <f t="shared" si="2"/>
        <v>480</v>
      </c>
      <c r="I6" s="42">
        <v>0.2</v>
      </c>
      <c r="J6" s="12">
        <v>400</v>
      </c>
      <c r="K6" s="13">
        <v>150</v>
      </c>
      <c r="L6" s="26">
        <v>5</v>
      </c>
      <c r="M6" s="27">
        <v>22</v>
      </c>
      <c r="N6" s="27">
        <v>19</v>
      </c>
      <c r="O6" s="27">
        <v>19</v>
      </c>
      <c r="P6" s="27">
        <v>60</v>
      </c>
      <c r="Q6" s="28">
        <v>54</v>
      </c>
      <c r="R6" s="30">
        <v>1.1111111111111101</v>
      </c>
      <c r="S6" s="13">
        <v>50</v>
      </c>
      <c r="T6" s="27">
        <v>11</v>
      </c>
      <c r="U6" s="27">
        <v>11</v>
      </c>
      <c r="V6" s="27">
        <v>11</v>
      </c>
      <c r="W6" s="27">
        <f t="shared" si="3"/>
        <v>33</v>
      </c>
      <c r="X6" s="28">
        <v>27</v>
      </c>
      <c r="Y6" s="30">
        <f t="shared" si="4"/>
        <v>1.2222222222222223</v>
      </c>
      <c r="Z6" s="13">
        <v>50</v>
      </c>
      <c r="AA6" s="31">
        <v>289438.67</v>
      </c>
      <c r="AB6" s="12">
        <v>300</v>
      </c>
      <c r="AC6" s="12">
        <v>300</v>
      </c>
      <c r="AD6" s="31">
        <v>290038.67</v>
      </c>
      <c r="AE6" s="32">
        <v>243000</v>
      </c>
      <c r="AF6" s="30">
        <v>1.1935747736625499</v>
      </c>
      <c r="AG6" s="13">
        <v>50</v>
      </c>
      <c r="AH6" s="31">
        <v>213700</v>
      </c>
      <c r="AI6" s="12">
        <v>7000</v>
      </c>
      <c r="AJ6" s="12">
        <v>2800</v>
      </c>
      <c r="AK6" s="31">
        <v>223500</v>
      </c>
      <c r="AL6" s="32">
        <v>180000</v>
      </c>
      <c r="AM6" s="30">
        <v>1.24166666666667</v>
      </c>
      <c r="AN6" s="13">
        <v>50</v>
      </c>
      <c r="AO6" s="33">
        <v>35.700000000000003</v>
      </c>
      <c r="AP6" s="33">
        <v>10.4</v>
      </c>
      <c r="AQ6" s="33">
        <v>7.6</v>
      </c>
      <c r="AR6" s="33">
        <v>53.7</v>
      </c>
      <c r="AS6" s="28">
        <v>50.4</v>
      </c>
      <c r="AT6" s="30">
        <v>1.06547619047619</v>
      </c>
      <c r="AU6" s="13">
        <v>50</v>
      </c>
    </row>
    <row r="7" spans="1:47" s="40" customFormat="1" ht="19.649999999999999" customHeight="1" x14ac:dyDescent="0.25">
      <c r="A7" s="54" t="s">
        <v>19</v>
      </c>
      <c r="B7" s="54" t="s">
        <v>20</v>
      </c>
      <c r="C7" s="54" t="s">
        <v>24</v>
      </c>
      <c r="D7" s="44">
        <v>8.81</v>
      </c>
      <c r="E7" s="64">
        <f t="shared" si="0"/>
        <v>300</v>
      </c>
      <c r="F7" s="59">
        <f t="shared" si="1"/>
        <v>0</v>
      </c>
      <c r="G7" s="59">
        <v>0.95652173913043481</v>
      </c>
      <c r="H7" s="41">
        <f t="shared" si="2"/>
        <v>300</v>
      </c>
      <c r="I7" s="42">
        <v>0.2</v>
      </c>
      <c r="J7" s="12">
        <v>250</v>
      </c>
      <c r="K7" s="13">
        <v>50</v>
      </c>
      <c r="L7" s="26">
        <v>4</v>
      </c>
      <c r="M7" s="27">
        <v>77</v>
      </c>
      <c r="N7" s="27">
        <v>49</v>
      </c>
      <c r="O7" s="27">
        <v>40</v>
      </c>
      <c r="P7" s="27">
        <v>166</v>
      </c>
      <c r="Q7" s="28">
        <v>264.3</v>
      </c>
      <c r="R7" s="29">
        <v>0.628074158153613</v>
      </c>
      <c r="S7" s="12">
        <v>0</v>
      </c>
      <c r="T7" s="27">
        <v>66</v>
      </c>
      <c r="U7" s="27">
        <v>60</v>
      </c>
      <c r="V7" s="27">
        <v>47</v>
      </c>
      <c r="W7" s="27">
        <f t="shared" si="3"/>
        <v>173</v>
      </c>
      <c r="X7" s="28">
        <v>132.15</v>
      </c>
      <c r="Y7" s="30">
        <f t="shared" si="4"/>
        <v>1.3091184260310254</v>
      </c>
      <c r="Z7" s="13">
        <v>50</v>
      </c>
      <c r="AA7" s="31">
        <v>1285102.81</v>
      </c>
      <c r="AB7" s="12">
        <v>34106</v>
      </c>
      <c r="AC7" s="12">
        <v>27700</v>
      </c>
      <c r="AD7" s="31">
        <v>1346908.81</v>
      </c>
      <c r="AE7" s="32">
        <v>1189350</v>
      </c>
      <c r="AF7" s="30">
        <v>1.1324747214865301</v>
      </c>
      <c r="AG7" s="13">
        <v>50</v>
      </c>
      <c r="AH7" s="31">
        <v>1039350</v>
      </c>
      <c r="AI7" s="12">
        <v>72800</v>
      </c>
      <c r="AJ7" s="12">
        <v>27800</v>
      </c>
      <c r="AK7" s="31">
        <v>1139950</v>
      </c>
      <c r="AL7" s="32">
        <v>881000</v>
      </c>
      <c r="AM7" s="30">
        <v>1.2939273552780901</v>
      </c>
      <c r="AN7" s="13">
        <v>50</v>
      </c>
      <c r="AO7" s="33">
        <v>158.19999999999999</v>
      </c>
      <c r="AP7" s="33">
        <v>80</v>
      </c>
      <c r="AQ7" s="33">
        <v>51.7</v>
      </c>
      <c r="AR7" s="33">
        <v>289.89999999999998</v>
      </c>
      <c r="AS7" s="28">
        <v>246.68</v>
      </c>
      <c r="AT7" s="30">
        <v>1.17520674558132</v>
      </c>
      <c r="AU7" s="13">
        <v>50</v>
      </c>
    </row>
    <row r="8" spans="1:47" s="40" customFormat="1" ht="19.649999999999999" customHeight="1" x14ac:dyDescent="0.25">
      <c r="A8" s="54" t="s">
        <v>19</v>
      </c>
      <c r="B8" s="54" t="s">
        <v>20</v>
      </c>
      <c r="C8" s="54" t="s">
        <v>25</v>
      </c>
      <c r="D8" s="44">
        <v>8.19</v>
      </c>
      <c r="E8" s="64">
        <f t="shared" si="0"/>
        <v>180</v>
      </c>
      <c r="F8" s="59">
        <f t="shared" si="1"/>
        <v>0</v>
      </c>
      <c r="G8" s="59">
        <v>0.875</v>
      </c>
      <c r="H8" s="41">
        <f t="shared" si="2"/>
        <v>180</v>
      </c>
      <c r="I8" s="42">
        <v>0.2</v>
      </c>
      <c r="J8" s="12">
        <v>150</v>
      </c>
      <c r="K8" s="12">
        <v>0</v>
      </c>
      <c r="L8" s="26">
        <v>3</v>
      </c>
      <c r="M8" s="27">
        <v>39</v>
      </c>
      <c r="N8" s="27">
        <v>32</v>
      </c>
      <c r="O8" s="27">
        <v>29</v>
      </c>
      <c r="P8" s="27">
        <v>100</v>
      </c>
      <c r="Q8" s="28">
        <v>245.7</v>
      </c>
      <c r="R8" s="29">
        <v>0.40700040700040702</v>
      </c>
      <c r="S8" s="12">
        <v>0</v>
      </c>
      <c r="T8" s="27">
        <v>51</v>
      </c>
      <c r="U8" s="27">
        <v>47</v>
      </c>
      <c r="V8" s="27">
        <v>45</v>
      </c>
      <c r="W8" s="27">
        <f t="shared" si="3"/>
        <v>143</v>
      </c>
      <c r="X8" s="28">
        <v>122.85</v>
      </c>
      <c r="Y8" s="30">
        <f t="shared" si="4"/>
        <v>1.1640211640211642</v>
      </c>
      <c r="Z8" s="13">
        <v>50</v>
      </c>
      <c r="AA8" s="31">
        <v>1954786.16</v>
      </c>
      <c r="AB8" s="12">
        <v>15140</v>
      </c>
      <c r="AC8" s="12">
        <v>4740</v>
      </c>
      <c r="AD8" s="31">
        <v>1974666.16</v>
      </c>
      <c r="AE8" s="32">
        <v>1105650</v>
      </c>
      <c r="AF8" s="30">
        <v>1.7859776240220699</v>
      </c>
      <c r="AG8" s="13">
        <v>50</v>
      </c>
      <c r="AH8" s="31">
        <v>784150</v>
      </c>
      <c r="AI8" s="12">
        <v>43590</v>
      </c>
      <c r="AJ8" s="12">
        <v>21440</v>
      </c>
      <c r="AK8" s="31">
        <v>849180</v>
      </c>
      <c r="AL8" s="32">
        <v>819000</v>
      </c>
      <c r="AM8" s="30">
        <v>1.0368498168498199</v>
      </c>
      <c r="AN8" s="13">
        <v>50</v>
      </c>
      <c r="AO8" s="33">
        <v>96.6</v>
      </c>
      <c r="AP8" s="33">
        <v>52.1</v>
      </c>
      <c r="AQ8" s="33">
        <v>42.6</v>
      </c>
      <c r="AR8" s="33">
        <v>191.3</v>
      </c>
      <c r="AS8" s="28">
        <v>229.32</v>
      </c>
      <c r="AT8" s="29">
        <v>0.83420547706262005</v>
      </c>
      <c r="AU8" s="12">
        <v>0</v>
      </c>
    </row>
    <row r="9" spans="1:47" s="40" customFormat="1" ht="19.649999999999999" customHeight="1" x14ac:dyDescent="0.25">
      <c r="A9" s="54" t="s">
        <v>19</v>
      </c>
      <c r="B9" s="54" t="s">
        <v>20</v>
      </c>
      <c r="C9" s="54" t="s">
        <v>26</v>
      </c>
      <c r="D9" s="44">
        <v>1.89</v>
      </c>
      <c r="E9" s="64">
        <f>ROUNDUP(H9-H9*F9,0)</f>
        <v>432</v>
      </c>
      <c r="F9" s="59">
        <f t="shared" si="1"/>
        <v>0.10000000000000009</v>
      </c>
      <c r="G9" s="59">
        <v>0.75</v>
      </c>
      <c r="H9" s="41">
        <f t="shared" si="2"/>
        <v>480</v>
      </c>
      <c r="I9" s="42">
        <v>0.2</v>
      </c>
      <c r="J9" s="12">
        <v>400</v>
      </c>
      <c r="K9" s="13">
        <v>150</v>
      </c>
      <c r="L9" s="26">
        <v>5</v>
      </c>
      <c r="M9" s="27">
        <v>27</v>
      </c>
      <c r="N9" s="27">
        <v>23</v>
      </c>
      <c r="O9" s="27">
        <v>13</v>
      </c>
      <c r="P9" s="27">
        <v>63</v>
      </c>
      <c r="Q9" s="28">
        <v>56.7</v>
      </c>
      <c r="R9" s="30">
        <v>1.1111111111111101</v>
      </c>
      <c r="S9" s="13">
        <v>50</v>
      </c>
      <c r="T9" s="27">
        <v>14</v>
      </c>
      <c r="U9" s="27">
        <v>13</v>
      </c>
      <c r="V9" s="27">
        <v>10</v>
      </c>
      <c r="W9" s="27">
        <f t="shared" si="3"/>
        <v>37</v>
      </c>
      <c r="X9" s="28">
        <v>28.35</v>
      </c>
      <c r="Y9" s="30">
        <f t="shared" si="4"/>
        <v>1.3051146384479717</v>
      </c>
      <c r="Z9" s="13">
        <v>50</v>
      </c>
      <c r="AA9" s="31">
        <v>345748.73</v>
      </c>
      <c r="AB9" s="12">
        <v>2125</v>
      </c>
      <c r="AC9" s="12">
        <v>1105</v>
      </c>
      <c r="AD9" s="31">
        <v>348978.73</v>
      </c>
      <c r="AE9" s="32">
        <v>255150</v>
      </c>
      <c r="AF9" s="30">
        <v>1.36773948657652</v>
      </c>
      <c r="AG9" s="13">
        <v>50</v>
      </c>
      <c r="AH9" s="31">
        <v>235830</v>
      </c>
      <c r="AI9" s="12">
        <v>13620</v>
      </c>
      <c r="AJ9" s="12">
        <v>6020</v>
      </c>
      <c r="AK9" s="31">
        <v>255470</v>
      </c>
      <c r="AL9" s="32">
        <v>189000</v>
      </c>
      <c r="AM9" s="30">
        <v>1.3516931216931201</v>
      </c>
      <c r="AN9" s="13">
        <v>50</v>
      </c>
      <c r="AO9" s="33">
        <v>42.1</v>
      </c>
      <c r="AP9" s="33">
        <v>11.8</v>
      </c>
      <c r="AQ9" s="33">
        <v>8.6999999999999993</v>
      </c>
      <c r="AR9" s="33">
        <v>62.6</v>
      </c>
      <c r="AS9" s="28">
        <v>52.92</v>
      </c>
      <c r="AT9" s="30">
        <v>1.1829176114890401</v>
      </c>
      <c r="AU9" s="13">
        <v>50</v>
      </c>
    </row>
    <row r="10" spans="1:47" s="40" customFormat="1" ht="19.649999999999999" customHeight="1" x14ac:dyDescent="0.25">
      <c r="A10" s="54" t="s">
        <v>19</v>
      </c>
      <c r="B10" s="54" t="s">
        <v>27</v>
      </c>
      <c r="C10" s="54" t="s">
        <v>28</v>
      </c>
      <c r="D10" s="44">
        <v>3.15</v>
      </c>
      <c r="E10" s="64">
        <f t="shared" si="0"/>
        <v>300</v>
      </c>
      <c r="F10" s="59">
        <f t="shared" si="1"/>
        <v>0</v>
      </c>
      <c r="G10" s="59">
        <v>1</v>
      </c>
      <c r="H10" s="41">
        <f t="shared" si="2"/>
        <v>300</v>
      </c>
      <c r="I10" s="42">
        <v>0.2</v>
      </c>
      <c r="J10" s="12">
        <v>250</v>
      </c>
      <c r="K10" s="13">
        <v>50</v>
      </c>
      <c r="L10" s="26">
        <v>4</v>
      </c>
      <c r="M10" s="27">
        <v>7</v>
      </c>
      <c r="N10" s="27">
        <v>7</v>
      </c>
      <c r="O10" s="27">
        <v>6</v>
      </c>
      <c r="P10" s="27">
        <v>20</v>
      </c>
      <c r="Q10" s="28">
        <v>94.5</v>
      </c>
      <c r="R10" s="29">
        <v>0.21164021164021199</v>
      </c>
      <c r="S10" s="12">
        <v>0</v>
      </c>
      <c r="T10" s="27">
        <v>24</v>
      </c>
      <c r="U10" s="27">
        <v>24</v>
      </c>
      <c r="V10" s="27">
        <v>19</v>
      </c>
      <c r="W10" s="27">
        <f t="shared" si="3"/>
        <v>67</v>
      </c>
      <c r="X10" s="28">
        <v>47.25</v>
      </c>
      <c r="Y10" s="30">
        <f t="shared" si="4"/>
        <v>1.4179894179894179</v>
      </c>
      <c r="Z10" s="13">
        <v>50</v>
      </c>
      <c r="AA10" s="31">
        <v>467164.44</v>
      </c>
      <c r="AB10" s="12">
        <v>3074</v>
      </c>
      <c r="AC10" s="12">
        <v>3026</v>
      </c>
      <c r="AD10" s="31">
        <v>473264.44</v>
      </c>
      <c r="AE10" s="32">
        <v>425250</v>
      </c>
      <c r="AF10" s="30">
        <v>1.11290873603762</v>
      </c>
      <c r="AG10" s="13">
        <v>50</v>
      </c>
      <c r="AH10" s="31">
        <v>375101</v>
      </c>
      <c r="AI10" s="12">
        <v>32300</v>
      </c>
      <c r="AJ10" s="12">
        <v>22500</v>
      </c>
      <c r="AK10" s="31">
        <v>429901</v>
      </c>
      <c r="AL10" s="32">
        <v>315000</v>
      </c>
      <c r="AM10" s="30">
        <v>1.3647650793650801</v>
      </c>
      <c r="AN10" s="13">
        <v>50</v>
      </c>
      <c r="AO10" s="33">
        <v>59.5</v>
      </c>
      <c r="AP10" s="33">
        <v>27.3</v>
      </c>
      <c r="AQ10" s="33">
        <v>15.7</v>
      </c>
      <c r="AR10" s="33">
        <v>102.5</v>
      </c>
      <c r="AS10" s="28">
        <v>88.2</v>
      </c>
      <c r="AT10" s="30">
        <v>1.16213151927438</v>
      </c>
      <c r="AU10" s="13">
        <v>50</v>
      </c>
    </row>
    <row r="11" spans="1:47" s="40" customFormat="1" ht="19.649999999999999" customHeight="1" x14ac:dyDescent="0.25">
      <c r="A11" s="54" t="s">
        <v>19</v>
      </c>
      <c r="B11" s="54" t="s">
        <v>27</v>
      </c>
      <c r="C11" s="54" t="s">
        <v>29</v>
      </c>
      <c r="D11" s="44">
        <v>5.08</v>
      </c>
      <c r="E11" s="64">
        <f t="shared" si="0"/>
        <v>120</v>
      </c>
      <c r="F11" s="59">
        <f t="shared" si="1"/>
        <v>0</v>
      </c>
      <c r="G11" s="59">
        <v>0.8571428571428571</v>
      </c>
      <c r="H11" s="41">
        <f t="shared" si="2"/>
        <v>120</v>
      </c>
      <c r="I11" s="42">
        <v>0.2</v>
      </c>
      <c r="J11" s="12">
        <v>100</v>
      </c>
      <c r="K11" s="12">
        <v>0</v>
      </c>
      <c r="L11" s="26">
        <v>2</v>
      </c>
      <c r="M11" s="27">
        <v>23</v>
      </c>
      <c r="N11" s="27">
        <v>19</v>
      </c>
      <c r="O11" s="27">
        <v>15</v>
      </c>
      <c r="P11" s="27">
        <v>57</v>
      </c>
      <c r="Q11" s="28">
        <v>152.4</v>
      </c>
      <c r="R11" s="29">
        <v>0.37401574803149601</v>
      </c>
      <c r="S11" s="12">
        <v>0</v>
      </c>
      <c r="T11" s="27">
        <v>39</v>
      </c>
      <c r="U11" s="27">
        <v>37</v>
      </c>
      <c r="V11" s="27">
        <v>33</v>
      </c>
      <c r="W11" s="27">
        <f t="shared" si="3"/>
        <v>109</v>
      </c>
      <c r="X11" s="28">
        <v>76.2</v>
      </c>
      <c r="Y11" s="30">
        <f t="shared" si="4"/>
        <v>1.4304461942257218</v>
      </c>
      <c r="Z11" s="13">
        <v>50</v>
      </c>
      <c r="AA11" s="31">
        <v>369915.98</v>
      </c>
      <c r="AB11" s="12">
        <v>249</v>
      </c>
      <c r="AC11" s="12">
        <v>229</v>
      </c>
      <c r="AD11" s="31">
        <v>370393.98</v>
      </c>
      <c r="AE11" s="32">
        <v>685800</v>
      </c>
      <c r="AF11" s="29">
        <v>0.54009037620297395</v>
      </c>
      <c r="AG11" s="12">
        <v>0</v>
      </c>
      <c r="AH11" s="31">
        <v>715080</v>
      </c>
      <c r="AI11" s="12">
        <v>13196</v>
      </c>
      <c r="AJ11" s="12">
        <v>2796</v>
      </c>
      <c r="AK11" s="31">
        <v>731072</v>
      </c>
      <c r="AL11" s="32">
        <v>508000</v>
      </c>
      <c r="AM11" s="30">
        <v>1.43911811023622</v>
      </c>
      <c r="AN11" s="13">
        <v>50</v>
      </c>
      <c r="AO11" s="33">
        <v>76</v>
      </c>
      <c r="AP11" s="33">
        <v>32</v>
      </c>
      <c r="AQ11" s="33">
        <v>21.6</v>
      </c>
      <c r="AR11" s="33">
        <v>129.6</v>
      </c>
      <c r="AS11" s="28">
        <v>142.24</v>
      </c>
      <c r="AT11" s="29">
        <v>0.91113610798650102</v>
      </c>
      <c r="AU11" s="12">
        <v>0</v>
      </c>
    </row>
    <row r="12" spans="1:47" s="40" customFormat="1" ht="19.649999999999999" customHeight="1" x14ac:dyDescent="0.25">
      <c r="A12" s="54" t="s">
        <v>19</v>
      </c>
      <c r="B12" s="54" t="s">
        <v>27</v>
      </c>
      <c r="C12" s="54" t="s">
        <v>30</v>
      </c>
      <c r="D12" s="44">
        <v>3.38</v>
      </c>
      <c r="E12" s="64">
        <f t="shared" si="0"/>
        <v>180</v>
      </c>
      <c r="F12" s="59">
        <f t="shared" si="1"/>
        <v>0</v>
      </c>
      <c r="G12" s="59">
        <v>0.875</v>
      </c>
      <c r="H12" s="41">
        <f t="shared" si="2"/>
        <v>180</v>
      </c>
      <c r="I12" s="42">
        <v>0.2</v>
      </c>
      <c r="J12" s="12">
        <v>150</v>
      </c>
      <c r="K12" s="12">
        <v>0</v>
      </c>
      <c r="L12" s="26">
        <v>3</v>
      </c>
      <c r="M12" s="27">
        <v>19</v>
      </c>
      <c r="N12" s="27">
        <v>16</v>
      </c>
      <c r="O12" s="27">
        <v>14</v>
      </c>
      <c r="P12" s="27">
        <v>49</v>
      </c>
      <c r="Q12" s="28">
        <v>101.4</v>
      </c>
      <c r="R12" s="29">
        <v>0.48323471400394502</v>
      </c>
      <c r="S12" s="12">
        <v>0</v>
      </c>
      <c r="T12" s="27">
        <v>21</v>
      </c>
      <c r="U12" s="27">
        <v>20</v>
      </c>
      <c r="V12" s="27">
        <v>19</v>
      </c>
      <c r="W12" s="27">
        <f t="shared" si="3"/>
        <v>60</v>
      </c>
      <c r="X12" s="28">
        <v>50.7</v>
      </c>
      <c r="Y12" s="30">
        <f t="shared" si="4"/>
        <v>1.1834319526627217</v>
      </c>
      <c r="Z12" s="13">
        <v>50</v>
      </c>
      <c r="AA12" s="31">
        <v>237469.73</v>
      </c>
      <c r="AB12" s="12">
        <v>2</v>
      </c>
      <c r="AC12" s="12">
        <v>2</v>
      </c>
      <c r="AD12" s="31">
        <v>237473.73</v>
      </c>
      <c r="AE12" s="32">
        <v>456300</v>
      </c>
      <c r="AF12" s="29">
        <v>0.52043333333333297</v>
      </c>
      <c r="AG12" s="12">
        <v>0</v>
      </c>
      <c r="AH12" s="31">
        <v>369401</v>
      </c>
      <c r="AI12" s="12">
        <v>13460</v>
      </c>
      <c r="AJ12" s="12">
        <v>8660</v>
      </c>
      <c r="AK12" s="31">
        <v>391521</v>
      </c>
      <c r="AL12" s="32">
        <v>338000</v>
      </c>
      <c r="AM12" s="30">
        <v>1.1583461538461499</v>
      </c>
      <c r="AN12" s="13">
        <v>50</v>
      </c>
      <c r="AO12" s="33">
        <v>54.3</v>
      </c>
      <c r="AP12" s="33">
        <v>27.1</v>
      </c>
      <c r="AQ12" s="33">
        <v>24.6</v>
      </c>
      <c r="AR12" s="33">
        <v>106</v>
      </c>
      <c r="AS12" s="28">
        <v>94.64</v>
      </c>
      <c r="AT12" s="30">
        <v>1.1200338123414999</v>
      </c>
      <c r="AU12" s="13">
        <v>50</v>
      </c>
    </row>
    <row r="13" spans="1:47" s="40" customFormat="1" ht="19.649999999999999" customHeight="1" x14ac:dyDescent="0.25">
      <c r="A13" s="54" t="s">
        <v>19</v>
      </c>
      <c r="B13" s="54" t="s">
        <v>27</v>
      </c>
      <c r="C13" s="54" t="s">
        <v>31</v>
      </c>
      <c r="D13" s="44">
        <v>5.0599999999999996</v>
      </c>
      <c r="E13" s="64">
        <f t="shared" si="0"/>
        <v>180</v>
      </c>
      <c r="F13" s="59">
        <f t="shared" si="1"/>
        <v>0</v>
      </c>
      <c r="G13" s="59">
        <v>0.9</v>
      </c>
      <c r="H13" s="41">
        <f t="shared" si="2"/>
        <v>180</v>
      </c>
      <c r="I13" s="42">
        <v>0.2</v>
      </c>
      <c r="J13" s="12">
        <v>150</v>
      </c>
      <c r="K13" s="12">
        <v>0</v>
      </c>
      <c r="L13" s="26">
        <v>3</v>
      </c>
      <c r="M13" s="27">
        <v>27</v>
      </c>
      <c r="N13" s="27">
        <v>23</v>
      </c>
      <c r="O13" s="27">
        <v>23</v>
      </c>
      <c r="P13" s="27">
        <v>73</v>
      </c>
      <c r="Q13" s="28">
        <v>151.80000000000001</v>
      </c>
      <c r="R13" s="29">
        <v>0.48089591567852402</v>
      </c>
      <c r="S13" s="12">
        <v>0</v>
      </c>
      <c r="T13" s="27">
        <v>37</v>
      </c>
      <c r="U13" s="27">
        <v>34</v>
      </c>
      <c r="V13" s="27">
        <v>33</v>
      </c>
      <c r="W13" s="27">
        <f t="shared" si="3"/>
        <v>104</v>
      </c>
      <c r="X13" s="28">
        <v>75.900000000000006</v>
      </c>
      <c r="Y13" s="30">
        <f t="shared" si="4"/>
        <v>1.3702239789196309</v>
      </c>
      <c r="Z13" s="13">
        <v>50</v>
      </c>
      <c r="AA13" s="31">
        <v>216879.68</v>
      </c>
      <c r="AB13" s="12">
        <v>29346</v>
      </c>
      <c r="AC13" s="12">
        <v>29200</v>
      </c>
      <c r="AD13" s="31">
        <v>275425.68</v>
      </c>
      <c r="AE13" s="32">
        <v>683100</v>
      </c>
      <c r="AF13" s="29">
        <v>0.403199648660518</v>
      </c>
      <c r="AG13" s="12">
        <v>0</v>
      </c>
      <c r="AH13" s="31">
        <v>758600</v>
      </c>
      <c r="AI13" s="12">
        <v>38300</v>
      </c>
      <c r="AJ13" s="12">
        <v>28800</v>
      </c>
      <c r="AK13" s="31">
        <v>825700</v>
      </c>
      <c r="AL13" s="32">
        <v>506000</v>
      </c>
      <c r="AM13" s="30">
        <v>1.6318181818181801</v>
      </c>
      <c r="AN13" s="13">
        <v>50</v>
      </c>
      <c r="AO13" s="33">
        <v>92.9</v>
      </c>
      <c r="AP13" s="33">
        <v>52.1</v>
      </c>
      <c r="AQ13" s="33">
        <v>36</v>
      </c>
      <c r="AR13" s="33">
        <v>181</v>
      </c>
      <c r="AS13" s="28">
        <v>141.68</v>
      </c>
      <c r="AT13" s="30">
        <v>1.2775268210050801</v>
      </c>
      <c r="AU13" s="13">
        <v>50</v>
      </c>
    </row>
    <row r="14" spans="1:47" s="40" customFormat="1" ht="19.649999999999999" customHeight="1" x14ac:dyDescent="0.25">
      <c r="A14" s="54" t="s">
        <v>19</v>
      </c>
      <c r="B14" s="54" t="s">
        <v>27</v>
      </c>
      <c r="C14" s="54" t="s">
        <v>32</v>
      </c>
      <c r="D14" s="44">
        <v>4.26</v>
      </c>
      <c r="E14" s="64">
        <f t="shared" si="0"/>
        <v>60</v>
      </c>
      <c r="F14" s="59">
        <f t="shared" si="1"/>
        <v>0</v>
      </c>
      <c r="G14" s="59">
        <v>1</v>
      </c>
      <c r="H14" s="41">
        <f t="shared" si="2"/>
        <v>60</v>
      </c>
      <c r="I14" s="42">
        <v>0.2</v>
      </c>
      <c r="J14" s="12">
        <v>50</v>
      </c>
      <c r="K14" s="12">
        <v>0</v>
      </c>
      <c r="L14" s="26">
        <v>1</v>
      </c>
      <c r="M14" s="27">
        <v>10</v>
      </c>
      <c r="N14" s="27">
        <v>8</v>
      </c>
      <c r="O14" s="27">
        <v>7</v>
      </c>
      <c r="P14" s="27">
        <v>25</v>
      </c>
      <c r="Q14" s="28">
        <v>127.8</v>
      </c>
      <c r="R14" s="29">
        <v>0.19561815336463201</v>
      </c>
      <c r="S14" s="12">
        <v>0</v>
      </c>
      <c r="T14" s="27">
        <v>20</v>
      </c>
      <c r="U14" s="27">
        <v>20</v>
      </c>
      <c r="V14" s="27">
        <v>20</v>
      </c>
      <c r="W14" s="27">
        <f t="shared" si="3"/>
        <v>60</v>
      </c>
      <c r="X14" s="28">
        <v>63.9</v>
      </c>
      <c r="Y14" s="29">
        <f t="shared" si="4"/>
        <v>0.93896713615023475</v>
      </c>
      <c r="Z14" s="12">
        <v>0</v>
      </c>
      <c r="AA14" s="31">
        <v>191121.66</v>
      </c>
      <c r="AB14" s="12">
        <v>15300</v>
      </c>
      <c r="AC14" s="12">
        <v>300</v>
      </c>
      <c r="AD14" s="31">
        <v>206721.66</v>
      </c>
      <c r="AE14" s="32">
        <v>575100</v>
      </c>
      <c r="AF14" s="29">
        <v>0.35945341679707898</v>
      </c>
      <c r="AG14" s="12">
        <v>0</v>
      </c>
      <c r="AH14" s="31">
        <v>447050</v>
      </c>
      <c r="AI14" s="12">
        <v>28920</v>
      </c>
      <c r="AJ14" s="12">
        <v>25920</v>
      </c>
      <c r="AK14" s="31">
        <v>501890</v>
      </c>
      <c r="AL14" s="32">
        <v>426000</v>
      </c>
      <c r="AM14" s="30">
        <v>1.1781455399061</v>
      </c>
      <c r="AN14" s="13">
        <v>50</v>
      </c>
      <c r="AO14" s="33">
        <v>23.9</v>
      </c>
      <c r="AP14" s="33">
        <v>8.6</v>
      </c>
      <c r="AQ14" s="33">
        <v>6.7</v>
      </c>
      <c r="AR14" s="33">
        <v>39.200000000000003</v>
      </c>
      <c r="AS14" s="28">
        <v>119.28</v>
      </c>
      <c r="AT14" s="29">
        <v>0.32863849765258202</v>
      </c>
      <c r="AU14" s="12">
        <v>0</v>
      </c>
    </row>
    <row r="15" spans="1:47" s="40" customFormat="1" ht="19.649999999999999" customHeight="1" x14ac:dyDescent="0.25">
      <c r="A15" s="54" t="s">
        <v>19</v>
      </c>
      <c r="B15" s="54" t="s">
        <v>27</v>
      </c>
      <c r="C15" s="54" t="s">
        <v>33</v>
      </c>
      <c r="D15" s="44">
        <v>6.44</v>
      </c>
      <c r="E15" s="64">
        <f t="shared" si="0"/>
        <v>120</v>
      </c>
      <c r="F15" s="59">
        <f t="shared" si="1"/>
        <v>0</v>
      </c>
      <c r="G15" s="59">
        <v>0.9285714285714286</v>
      </c>
      <c r="H15" s="41">
        <f t="shared" si="2"/>
        <v>120</v>
      </c>
      <c r="I15" s="42">
        <v>0.2</v>
      </c>
      <c r="J15" s="12">
        <v>100</v>
      </c>
      <c r="K15" s="12">
        <v>0</v>
      </c>
      <c r="L15" s="26">
        <v>2</v>
      </c>
      <c r="M15" s="27">
        <v>23</v>
      </c>
      <c r="N15" s="27">
        <v>21</v>
      </c>
      <c r="O15" s="27">
        <v>19</v>
      </c>
      <c r="P15" s="27">
        <v>63</v>
      </c>
      <c r="Q15" s="28">
        <v>193.2</v>
      </c>
      <c r="R15" s="29">
        <v>0.32608695652173902</v>
      </c>
      <c r="S15" s="12">
        <v>0</v>
      </c>
      <c r="T15" s="27">
        <v>46</v>
      </c>
      <c r="U15" s="27">
        <v>44</v>
      </c>
      <c r="V15" s="27">
        <v>44</v>
      </c>
      <c r="W15" s="27">
        <f t="shared" si="3"/>
        <v>134</v>
      </c>
      <c r="X15" s="28">
        <v>96.6</v>
      </c>
      <c r="Y15" s="30">
        <f t="shared" si="4"/>
        <v>1.3871635610766047</v>
      </c>
      <c r="Z15" s="13">
        <v>50</v>
      </c>
      <c r="AA15" s="31">
        <v>570428.69999999995</v>
      </c>
      <c r="AB15" s="12">
        <v>6030</v>
      </c>
      <c r="AC15" s="12">
        <v>5410</v>
      </c>
      <c r="AD15" s="31">
        <v>581868.69999999995</v>
      </c>
      <c r="AE15" s="32">
        <v>869400</v>
      </c>
      <c r="AF15" s="29">
        <v>0.66927616747181895</v>
      </c>
      <c r="AG15" s="12">
        <v>0</v>
      </c>
      <c r="AH15" s="31">
        <v>726300</v>
      </c>
      <c r="AI15" s="12">
        <v>32200</v>
      </c>
      <c r="AJ15" s="12">
        <v>30400</v>
      </c>
      <c r="AK15" s="31">
        <v>788900</v>
      </c>
      <c r="AL15" s="32">
        <v>644000</v>
      </c>
      <c r="AM15" s="30">
        <v>1.2250000000000001</v>
      </c>
      <c r="AN15" s="13">
        <v>50</v>
      </c>
      <c r="AO15" s="33">
        <v>45.3</v>
      </c>
      <c r="AP15" s="33">
        <v>21.6</v>
      </c>
      <c r="AQ15" s="33">
        <v>17.100000000000001</v>
      </c>
      <c r="AR15" s="33">
        <v>84</v>
      </c>
      <c r="AS15" s="28">
        <v>180.32</v>
      </c>
      <c r="AT15" s="29">
        <v>0.46583850931677001</v>
      </c>
      <c r="AU15" s="12">
        <v>0</v>
      </c>
    </row>
    <row r="16" spans="1:47" s="40" customFormat="1" ht="19.649999999999999" customHeight="1" x14ac:dyDescent="0.25">
      <c r="A16" s="54" t="s">
        <v>19</v>
      </c>
      <c r="B16" s="54" t="s">
        <v>27</v>
      </c>
      <c r="C16" s="54" t="s">
        <v>34</v>
      </c>
      <c r="D16" s="44">
        <v>3.18</v>
      </c>
      <c r="E16" s="64">
        <f t="shared" si="0"/>
        <v>147</v>
      </c>
      <c r="F16" s="59">
        <f t="shared" si="1"/>
        <v>0.18333333333333346</v>
      </c>
      <c r="G16" s="59">
        <v>0.66666666666666663</v>
      </c>
      <c r="H16" s="41">
        <f t="shared" si="2"/>
        <v>180</v>
      </c>
      <c r="I16" s="42">
        <v>0.2</v>
      </c>
      <c r="J16" s="12">
        <v>150</v>
      </c>
      <c r="K16" s="12">
        <v>0</v>
      </c>
      <c r="L16" s="26">
        <v>3</v>
      </c>
      <c r="M16" s="27">
        <v>14</v>
      </c>
      <c r="N16" s="27">
        <v>12</v>
      </c>
      <c r="O16" s="27">
        <v>11</v>
      </c>
      <c r="P16" s="27">
        <v>37</v>
      </c>
      <c r="Q16" s="28">
        <v>95.4</v>
      </c>
      <c r="R16" s="29">
        <v>0.38784067085953899</v>
      </c>
      <c r="S16" s="12">
        <v>0</v>
      </c>
      <c r="T16" s="27">
        <v>20</v>
      </c>
      <c r="U16" s="27">
        <v>20</v>
      </c>
      <c r="V16" s="27">
        <v>20</v>
      </c>
      <c r="W16" s="27">
        <f t="shared" si="3"/>
        <v>60</v>
      </c>
      <c r="X16" s="28">
        <v>47.7</v>
      </c>
      <c r="Y16" s="30">
        <f t="shared" si="4"/>
        <v>1.2578616352201257</v>
      </c>
      <c r="Z16" s="13">
        <v>50</v>
      </c>
      <c r="AA16" s="31">
        <v>1632254.33</v>
      </c>
      <c r="AB16" s="12">
        <v>100</v>
      </c>
      <c r="AC16" s="12">
        <v>100</v>
      </c>
      <c r="AD16" s="31">
        <v>1632454.33</v>
      </c>
      <c r="AE16" s="32">
        <v>429300</v>
      </c>
      <c r="AF16" s="30">
        <v>3.80259569065921</v>
      </c>
      <c r="AG16" s="13">
        <v>50</v>
      </c>
      <c r="AH16" s="31">
        <v>460190</v>
      </c>
      <c r="AI16" s="12">
        <v>17100</v>
      </c>
      <c r="AJ16" s="12">
        <v>13500</v>
      </c>
      <c r="AK16" s="31">
        <v>490790</v>
      </c>
      <c r="AL16" s="32">
        <v>318000</v>
      </c>
      <c r="AM16" s="30">
        <v>1.5433647798742101</v>
      </c>
      <c r="AN16" s="13">
        <v>50</v>
      </c>
      <c r="AO16" s="33">
        <v>20.8</v>
      </c>
      <c r="AP16" s="33">
        <v>5.8</v>
      </c>
      <c r="AQ16" s="33">
        <v>5</v>
      </c>
      <c r="AR16" s="33">
        <v>31.6</v>
      </c>
      <c r="AS16" s="28">
        <v>89.04</v>
      </c>
      <c r="AT16" s="29">
        <v>0.35489667565139299</v>
      </c>
      <c r="AU16" s="12">
        <v>0</v>
      </c>
    </row>
    <row r="17" spans="1:47" s="40" customFormat="1" ht="19.649999999999999" customHeight="1" x14ac:dyDescent="0.25">
      <c r="A17" s="54" t="s">
        <v>19</v>
      </c>
      <c r="B17" s="54" t="s">
        <v>27</v>
      </c>
      <c r="C17" s="54" t="s">
        <v>35</v>
      </c>
      <c r="D17" s="44">
        <v>4.68</v>
      </c>
      <c r="E17" s="64">
        <f t="shared" si="0"/>
        <v>120</v>
      </c>
      <c r="F17" s="59">
        <f t="shared" si="1"/>
        <v>0</v>
      </c>
      <c r="G17" s="59">
        <v>0.92307692307692313</v>
      </c>
      <c r="H17" s="41">
        <f t="shared" si="2"/>
        <v>120</v>
      </c>
      <c r="I17" s="42">
        <v>0.2</v>
      </c>
      <c r="J17" s="12">
        <v>100</v>
      </c>
      <c r="K17" s="12">
        <v>0</v>
      </c>
      <c r="L17" s="26">
        <v>2</v>
      </c>
      <c r="M17" s="27">
        <v>16</v>
      </c>
      <c r="N17" s="27">
        <v>10</v>
      </c>
      <c r="O17" s="27">
        <v>9</v>
      </c>
      <c r="P17" s="27">
        <v>35</v>
      </c>
      <c r="Q17" s="28">
        <v>140.4</v>
      </c>
      <c r="R17" s="29">
        <v>0.24928774928774899</v>
      </c>
      <c r="S17" s="12">
        <v>0</v>
      </c>
      <c r="T17" s="27">
        <v>34</v>
      </c>
      <c r="U17" s="27">
        <v>34</v>
      </c>
      <c r="V17" s="27">
        <v>26</v>
      </c>
      <c r="W17" s="27">
        <f t="shared" si="3"/>
        <v>94</v>
      </c>
      <c r="X17" s="28">
        <v>70.2</v>
      </c>
      <c r="Y17" s="30">
        <f t="shared" si="4"/>
        <v>1.3390313390313391</v>
      </c>
      <c r="Z17" s="13">
        <v>50</v>
      </c>
      <c r="AA17" s="31">
        <v>253186.14</v>
      </c>
      <c r="AB17" s="12">
        <v>400</v>
      </c>
      <c r="AC17" s="12">
        <v>100</v>
      </c>
      <c r="AD17" s="31">
        <v>253686.14</v>
      </c>
      <c r="AE17" s="32">
        <v>631800</v>
      </c>
      <c r="AF17" s="29">
        <v>0.401529186451409</v>
      </c>
      <c r="AG17" s="12">
        <v>0</v>
      </c>
      <c r="AH17" s="31">
        <v>511000</v>
      </c>
      <c r="AI17" s="12">
        <v>33900</v>
      </c>
      <c r="AJ17" s="12">
        <v>15560</v>
      </c>
      <c r="AK17" s="31">
        <v>560460</v>
      </c>
      <c r="AL17" s="32">
        <v>468000</v>
      </c>
      <c r="AM17" s="30">
        <v>1.1975641025641</v>
      </c>
      <c r="AN17" s="13">
        <v>50</v>
      </c>
      <c r="AO17" s="33">
        <v>26</v>
      </c>
      <c r="AP17" s="33">
        <v>9.3000000000000007</v>
      </c>
      <c r="AQ17" s="33">
        <v>5.9</v>
      </c>
      <c r="AR17" s="33">
        <v>41.2</v>
      </c>
      <c r="AS17" s="28">
        <v>131.04</v>
      </c>
      <c r="AT17" s="29">
        <v>0.31440781440781401</v>
      </c>
      <c r="AU17" s="12">
        <v>0</v>
      </c>
    </row>
    <row r="18" spans="1:47" s="40" customFormat="1" ht="19.649999999999999" customHeight="1" x14ac:dyDescent="0.25">
      <c r="A18" s="54" t="s">
        <v>19</v>
      </c>
      <c r="B18" s="54" t="s">
        <v>27</v>
      </c>
      <c r="C18" s="54" t="s">
        <v>36</v>
      </c>
      <c r="D18" s="44">
        <v>4.4400000000000004</v>
      </c>
      <c r="E18" s="64">
        <f t="shared" si="0"/>
        <v>180</v>
      </c>
      <c r="F18" s="59">
        <f t="shared" si="1"/>
        <v>0</v>
      </c>
      <c r="G18" s="59">
        <v>1</v>
      </c>
      <c r="H18" s="41">
        <f t="shared" si="2"/>
        <v>180</v>
      </c>
      <c r="I18" s="42">
        <v>0.2</v>
      </c>
      <c r="J18" s="12">
        <v>150</v>
      </c>
      <c r="K18" s="12">
        <v>0</v>
      </c>
      <c r="L18" s="26">
        <v>3</v>
      </c>
      <c r="M18" s="27">
        <v>16</v>
      </c>
      <c r="N18" s="27">
        <v>12</v>
      </c>
      <c r="O18" s="27">
        <v>10</v>
      </c>
      <c r="P18" s="27">
        <v>38</v>
      </c>
      <c r="Q18" s="28">
        <v>133.19999999999999</v>
      </c>
      <c r="R18" s="29">
        <v>0.28528528528528502</v>
      </c>
      <c r="S18" s="12">
        <v>0</v>
      </c>
      <c r="T18" s="27">
        <v>27</v>
      </c>
      <c r="U18" s="27">
        <v>27</v>
      </c>
      <c r="V18" s="27">
        <v>25</v>
      </c>
      <c r="W18" s="27">
        <f t="shared" si="3"/>
        <v>79</v>
      </c>
      <c r="X18" s="28">
        <v>66.599999999999994</v>
      </c>
      <c r="Y18" s="30">
        <f t="shared" si="4"/>
        <v>1.1861861861861862</v>
      </c>
      <c r="Z18" s="13">
        <v>50</v>
      </c>
      <c r="AA18" s="31">
        <v>849693.69</v>
      </c>
      <c r="AB18" s="12">
        <v>11300</v>
      </c>
      <c r="AC18" s="12">
        <v>11300</v>
      </c>
      <c r="AD18" s="31">
        <v>872293.69</v>
      </c>
      <c r="AE18" s="32">
        <v>599400</v>
      </c>
      <c r="AF18" s="30">
        <v>1.4552780947614301</v>
      </c>
      <c r="AG18" s="13">
        <v>50</v>
      </c>
      <c r="AH18" s="31">
        <v>478190</v>
      </c>
      <c r="AI18" s="12">
        <v>19950</v>
      </c>
      <c r="AJ18" s="12">
        <v>6300</v>
      </c>
      <c r="AK18" s="31">
        <v>504440</v>
      </c>
      <c r="AL18" s="32">
        <v>444000</v>
      </c>
      <c r="AM18" s="30">
        <v>1.13612612612613</v>
      </c>
      <c r="AN18" s="13">
        <v>50</v>
      </c>
      <c r="AO18" s="33">
        <v>31.5</v>
      </c>
      <c r="AP18" s="33">
        <v>15</v>
      </c>
      <c r="AQ18" s="33">
        <v>9</v>
      </c>
      <c r="AR18" s="33">
        <v>55.5</v>
      </c>
      <c r="AS18" s="28">
        <v>124.32</v>
      </c>
      <c r="AT18" s="29">
        <v>0.44642857142857101</v>
      </c>
      <c r="AU18" s="12">
        <v>0</v>
      </c>
    </row>
    <row r="19" spans="1:47" s="40" customFormat="1" ht="19.649999999999999" customHeight="1" x14ac:dyDescent="0.25">
      <c r="A19" s="54" t="s">
        <v>19</v>
      </c>
      <c r="B19" s="54" t="s">
        <v>27</v>
      </c>
      <c r="C19" s="54" t="s">
        <v>37</v>
      </c>
      <c r="D19" s="44">
        <v>3.33</v>
      </c>
      <c r="E19" s="64">
        <f t="shared" si="0"/>
        <v>260</v>
      </c>
      <c r="F19" s="59">
        <f t="shared" si="1"/>
        <v>0.13571428571428579</v>
      </c>
      <c r="G19" s="59">
        <v>0.7142857142857143</v>
      </c>
      <c r="H19" s="41">
        <f t="shared" si="2"/>
        <v>300</v>
      </c>
      <c r="I19" s="42">
        <v>0.2</v>
      </c>
      <c r="J19" s="12">
        <v>250</v>
      </c>
      <c r="K19" s="13">
        <v>50</v>
      </c>
      <c r="L19" s="26">
        <v>4</v>
      </c>
      <c r="M19" s="27">
        <v>32</v>
      </c>
      <c r="N19" s="27">
        <v>26</v>
      </c>
      <c r="O19" s="27">
        <v>21</v>
      </c>
      <c r="P19" s="27">
        <v>79</v>
      </c>
      <c r="Q19" s="28">
        <v>99.9</v>
      </c>
      <c r="R19" s="29">
        <v>0.79079079079079095</v>
      </c>
      <c r="S19" s="12">
        <v>0</v>
      </c>
      <c r="T19" s="27">
        <v>19</v>
      </c>
      <c r="U19" s="27">
        <v>17</v>
      </c>
      <c r="V19" s="27">
        <v>15</v>
      </c>
      <c r="W19" s="27">
        <f t="shared" si="3"/>
        <v>51</v>
      </c>
      <c r="X19" s="28">
        <v>49.95</v>
      </c>
      <c r="Y19" s="30">
        <f t="shared" si="4"/>
        <v>1.0210210210210209</v>
      </c>
      <c r="Z19" s="13">
        <v>50</v>
      </c>
      <c r="AA19" s="31">
        <v>486945.8</v>
      </c>
      <c r="AB19" s="12">
        <v>29400</v>
      </c>
      <c r="AC19" s="12">
        <v>9400</v>
      </c>
      <c r="AD19" s="31">
        <v>525745.80000000005</v>
      </c>
      <c r="AE19" s="32">
        <v>449550</v>
      </c>
      <c r="AF19" s="30">
        <v>1.16949349349349</v>
      </c>
      <c r="AG19" s="13">
        <v>50</v>
      </c>
      <c r="AH19" s="31">
        <v>401275</v>
      </c>
      <c r="AI19" s="12">
        <v>25735</v>
      </c>
      <c r="AJ19" s="12">
        <v>24015</v>
      </c>
      <c r="AK19" s="31">
        <v>451025</v>
      </c>
      <c r="AL19" s="32">
        <v>333000</v>
      </c>
      <c r="AM19" s="30">
        <v>1.3544294294294299</v>
      </c>
      <c r="AN19" s="13">
        <v>50</v>
      </c>
      <c r="AO19" s="33">
        <v>51.5</v>
      </c>
      <c r="AP19" s="33">
        <v>32.799999999999997</v>
      </c>
      <c r="AQ19" s="33">
        <v>17.399999999999999</v>
      </c>
      <c r="AR19" s="33">
        <v>101.7</v>
      </c>
      <c r="AS19" s="28">
        <v>93.24</v>
      </c>
      <c r="AT19" s="30">
        <v>1.09073359073359</v>
      </c>
      <c r="AU19" s="13">
        <v>50</v>
      </c>
    </row>
    <row r="20" spans="1:47" s="40" customFormat="1" ht="19.649999999999999" customHeight="1" x14ac:dyDescent="0.25">
      <c r="A20" s="54" t="s">
        <v>19</v>
      </c>
      <c r="B20" s="54" t="s">
        <v>27</v>
      </c>
      <c r="C20" s="54" t="s">
        <v>38</v>
      </c>
      <c r="D20" s="44">
        <v>2.48</v>
      </c>
      <c r="E20" s="64">
        <f t="shared" si="0"/>
        <v>60</v>
      </c>
      <c r="F20" s="59">
        <f t="shared" si="1"/>
        <v>0</v>
      </c>
      <c r="G20" s="59">
        <v>1</v>
      </c>
      <c r="H20" s="41">
        <f t="shared" si="2"/>
        <v>60</v>
      </c>
      <c r="I20" s="42">
        <v>0.2</v>
      </c>
      <c r="J20" s="12">
        <v>50</v>
      </c>
      <c r="K20" s="12">
        <v>0</v>
      </c>
      <c r="L20" s="26">
        <v>1</v>
      </c>
      <c r="M20" s="27">
        <v>9</v>
      </c>
      <c r="N20" s="27">
        <v>8</v>
      </c>
      <c r="O20" s="27">
        <v>6</v>
      </c>
      <c r="P20" s="27">
        <v>23</v>
      </c>
      <c r="Q20" s="28">
        <v>74.400000000000006</v>
      </c>
      <c r="R20" s="29">
        <v>0.30913978494623701</v>
      </c>
      <c r="S20" s="12">
        <v>0</v>
      </c>
      <c r="T20" s="27">
        <v>8</v>
      </c>
      <c r="U20" s="27">
        <v>8</v>
      </c>
      <c r="V20" s="27">
        <v>8</v>
      </c>
      <c r="W20" s="27">
        <f t="shared" si="3"/>
        <v>24</v>
      </c>
      <c r="X20" s="28">
        <v>37.200000000000003</v>
      </c>
      <c r="Y20" s="29">
        <f t="shared" si="4"/>
        <v>0.64516129032258063</v>
      </c>
      <c r="Z20" s="12">
        <v>0</v>
      </c>
      <c r="AA20" s="31">
        <v>161295.12</v>
      </c>
      <c r="AB20" s="12">
        <v>22</v>
      </c>
      <c r="AC20" s="12">
        <v>2</v>
      </c>
      <c r="AD20" s="31">
        <v>161319.12</v>
      </c>
      <c r="AE20" s="32">
        <v>334800</v>
      </c>
      <c r="AF20" s="29">
        <v>0.481837275985663</v>
      </c>
      <c r="AG20" s="12">
        <v>0</v>
      </c>
      <c r="AH20" s="31">
        <v>333900</v>
      </c>
      <c r="AI20" s="12">
        <v>17840</v>
      </c>
      <c r="AJ20" s="12">
        <v>14540</v>
      </c>
      <c r="AK20" s="31">
        <v>366280</v>
      </c>
      <c r="AL20" s="32">
        <v>248000</v>
      </c>
      <c r="AM20" s="30">
        <v>1.4769354838709701</v>
      </c>
      <c r="AN20" s="13">
        <v>50</v>
      </c>
      <c r="AO20" s="33">
        <v>17.7</v>
      </c>
      <c r="AP20" s="33">
        <v>6</v>
      </c>
      <c r="AQ20" s="33">
        <v>6</v>
      </c>
      <c r="AR20" s="33">
        <v>29.7</v>
      </c>
      <c r="AS20" s="28">
        <v>69.44</v>
      </c>
      <c r="AT20" s="29">
        <v>0.42770737327188901</v>
      </c>
      <c r="AU20" s="12">
        <v>0</v>
      </c>
    </row>
    <row r="21" spans="1:47" s="40" customFormat="1" ht="19.649999999999999" customHeight="1" x14ac:dyDescent="0.25">
      <c r="A21" s="54" t="s">
        <v>19</v>
      </c>
      <c r="B21" s="54" t="s">
        <v>27</v>
      </c>
      <c r="C21" s="54" t="s">
        <v>39</v>
      </c>
      <c r="D21" s="44">
        <v>8.4</v>
      </c>
      <c r="E21" s="64">
        <f t="shared" si="0"/>
        <v>120</v>
      </c>
      <c r="F21" s="59">
        <f t="shared" si="1"/>
        <v>0</v>
      </c>
      <c r="G21" s="59">
        <v>1</v>
      </c>
      <c r="H21" s="41">
        <f t="shared" si="2"/>
        <v>120</v>
      </c>
      <c r="I21" s="42">
        <v>0.2</v>
      </c>
      <c r="J21" s="12">
        <v>100</v>
      </c>
      <c r="K21" s="12">
        <v>0</v>
      </c>
      <c r="L21" s="26">
        <v>2</v>
      </c>
      <c r="M21" s="27">
        <v>34</v>
      </c>
      <c r="N21" s="27">
        <v>30</v>
      </c>
      <c r="O21" s="27">
        <v>25</v>
      </c>
      <c r="P21" s="27">
        <v>89</v>
      </c>
      <c r="Q21" s="28">
        <v>252</v>
      </c>
      <c r="R21" s="29">
        <v>0.35317460317460297</v>
      </c>
      <c r="S21" s="12">
        <v>0</v>
      </c>
      <c r="T21" s="27">
        <v>64</v>
      </c>
      <c r="U21" s="27">
        <v>61</v>
      </c>
      <c r="V21" s="27">
        <v>55</v>
      </c>
      <c r="W21" s="27">
        <f t="shared" si="3"/>
        <v>180</v>
      </c>
      <c r="X21" s="28">
        <v>126</v>
      </c>
      <c r="Y21" s="30">
        <f t="shared" si="4"/>
        <v>1.4285714285714286</v>
      </c>
      <c r="Z21" s="13">
        <v>50</v>
      </c>
      <c r="AA21" s="31">
        <v>707954.40999999898</v>
      </c>
      <c r="AB21" s="12">
        <v>40406</v>
      </c>
      <c r="AC21" s="12">
        <v>20006</v>
      </c>
      <c r="AD21" s="31">
        <v>768366.40999999898</v>
      </c>
      <c r="AE21" s="32">
        <v>1134000</v>
      </c>
      <c r="AF21" s="29">
        <v>0.67757179012345603</v>
      </c>
      <c r="AG21" s="12">
        <v>0</v>
      </c>
      <c r="AH21" s="31">
        <v>995801</v>
      </c>
      <c r="AI21" s="12">
        <v>35740</v>
      </c>
      <c r="AJ21" s="12">
        <v>25340</v>
      </c>
      <c r="AK21" s="31">
        <v>1056881</v>
      </c>
      <c r="AL21" s="32">
        <v>840000</v>
      </c>
      <c r="AM21" s="30">
        <v>1.2581916666666699</v>
      </c>
      <c r="AN21" s="13">
        <v>50</v>
      </c>
      <c r="AO21" s="33">
        <v>51.5</v>
      </c>
      <c r="AP21" s="33">
        <v>22.1</v>
      </c>
      <c r="AQ21" s="33">
        <v>14.8</v>
      </c>
      <c r="AR21" s="33">
        <v>88.4</v>
      </c>
      <c r="AS21" s="28">
        <v>235.2</v>
      </c>
      <c r="AT21" s="29">
        <v>0.37585034013605401</v>
      </c>
      <c r="AU21" s="12">
        <v>0</v>
      </c>
    </row>
    <row r="22" spans="1:47" s="40" customFormat="1" ht="19.649999999999999" customHeight="1" x14ac:dyDescent="0.25">
      <c r="A22" s="54" t="s">
        <v>19</v>
      </c>
      <c r="B22" s="54" t="s">
        <v>27</v>
      </c>
      <c r="C22" s="54" t="s">
        <v>40</v>
      </c>
      <c r="D22" s="44">
        <v>4.96</v>
      </c>
      <c r="E22" s="64">
        <f t="shared" si="0"/>
        <v>180</v>
      </c>
      <c r="F22" s="59">
        <f t="shared" si="1"/>
        <v>0</v>
      </c>
      <c r="G22" s="59">
        <v>0.81818181818181823</v>
      </c>
      <c r="H22" s="41">
        <f t="shared" si="2"/>
        <v>180</v>
      </c>
      <c r="I22" s="42">
        <v>0.2</v>
      </c>
      <c r="J22" s="12">
        <v>150</v>
      </c>
      <c r="K22" s="12">
        <v>0</v>
      </c>
      <c r="L22" s="26">
        <v>3</v>
      </c>
      <c r="M22" s="27">
        <v>28</v>
      </c>
      <c r="N22" s="27">
        <v>23</v>
      </c>
      <c r="O22" s="27">
        <v>21</v>
      </c>
      <c r="P22" s="27">
        <v>72</v>
      </c>
      <c r="Q22" s="28">
        <v>148.80000000000001</v>
      </c>
      <c r="R22" s="29">
        <v>0.483870967741935</v>
      </c>
      <c r="S22" s="12">
        <v>0</v>
      </c>
      <c r="T22" s="27">
        <v>33</v>
      </c>
      <c r="U22" s="27">
        <v>33</v>
      </c>
      <c r="V22" s="27">
        <v>30</v>
      </c>
      <c r="W22" s="27">
        <f t="shared" si="3"/>
        <v>96</v>
      </c>
      <c r="X22" s="28">
        <v>74.400000000000006</v>
      </c>
      <c r="Y22" s="30">
        <f t="shared" si="4"/>
        <v>1.2903225806451613</v>
      </c>
      <c r="Z22" s="13">
        <v>50</v>
      </c>
      <c r="AA22" s="31">
        <v>975357.05</v>
      </c>
      <c r="AB22" s="12">
        <v>610</v>
      </c>
      <c r="AC22" s="12">
        <v>4</v>
      </c>
      <c r="AD22" s="31">
        <v>975971.05</v>
      </c>
      <c r="AE22" s="32">
        <v>669600</v>
      </c>
      <c r="AF22" s="30">
        <v>1.4575433841099199</v>
      </c>
      <c r="AG22" s="13">
        <v>50</v>
      </c>
      <c r="AH22" s="31">
        <v>576300</v>
      </c>
      <c r="AI22" s="12">
        <v>15640</v>
      </c>
      <c r="AJ22" s="12">
        <v>12800</v>
      </c>
      <c r="AK22" s="31">
        <v>604740</v>
      </c>
      <c r="AL22" s="32">
        <v>496000</v>
      </c>
      <c r="AM22" s="30">
        <v>1.2192338709677399</v>
      </c>
      <c r="AN22" s="13">
        <v>50</v>
      </c>
      <c r="AO22" s="33">
        <v>36.4</v>
      </c>
      <c r="AP22" s="33">
        <v>15.3</v>
      </c>
      <c r="AQ22" s="33">
        <v>12.6</v>
      </c>
      <c r="AR22" s="33">
        <v>64.3</v>
      </c>
      <c r="AS22" s="28">
        <v>138.88</v>
      </c>
      <c r="AT22" s="29">
        <v>0.46298963133640603</v>
      </c>
      <c r="AU22" s="12">
        <v>0</v>
      </c>
    </row>
    <row r="23" spans="1:47" s="40" customFormat="1" ht="19.649999999999999" customHeight="1" x14ac:dyDescent="0.25">
      <c r="A23" s="54" t="s">
        <v>41</v>
      </c>
      <c r="B23" s="54" t="s">
        <v>42</v>
      </c>
      <c r="C23" s="54" t="s">
        <v>43</v>
      </c>
      <c r="D23" s="44">
        <v>4.88</v>
      </c>
      <c r="E23" s="64">
        <f t="shared" si="0"/>
        <v>55</v>
      </c>
      <c r="F23" s="59">
        <f t="shared" si="1"/>
        <v>0</v>
      </c>
      <c r="G23" s="59">
        <v>1</v>
      </c>
      <c r="H23" s="41">
        <f t="shared" si="2"/>
        <v>55</v>
      </c>
      <c r="I23" s="42">
        <v>0.1</v>
      </c>
      <c r="J23" s="12">
        <v>50</v>
      </c>
      <c r="K23" s="12">
        <v>0</v>
      </c>
      <c r="L23" s="26">
        <v>1</v>
      </c>
      <c r="M23" s="27">
        <v>33</v>
      </c>
      <c r="N23" s="27">
        <v>24</v>
      </c>
      <c r="O23" s="27">
        <v>15</v>
      </c>
      <c r="P23" s="27">
        <v>72</v>
      </c>
      <c r="Q23" s="28">
        <v>146.4</v>
      </c>
      <c r="R23" s="29">
        <v>0.49180327868852503</v>
      </c>
      <c r="S23" s="12">
        <v>0</v>
      </c>
      <c r="T23" s="27">
        <v>14</v>
      </c>
      <c r="U23" s="27">
        <v>12</v>
      </c>
      <c r="V23" s="27">
        <v>9</v>
      </c>
      <c r="W23" s="27">
        <f t="shared" si="3"/>
        <v>35</v>
      </c>
      <c r="X23" s="28">
        <v>73.2</v>
      </c>
      <c r="Y23" s="29">
        <f t="shared" si="4"/>
        <v>0.47814207650273222</v>
      </c>
      <c r="Z23" s="12">
        <v>0</v>
      </c>
      <c r="AA23" s="31">
        <v>457523.28</v>
      </c>
      <c r="AB23" s="12">
        <v>6040</v>
      </c>
      <c r="AC23" s="12">
        <v>4002</v>
      </c>
      <c r="AD23" s="31">
        <v>467565.28</v>
      </c>
      <c r="AE23" s="32">
        <v>658800</v>
      </c>
      <c r="AF23" s="29">
        <v>0.70972264723740097</v>
      </c>
      <c r="AG23" s="12">
        <v>0</v>
      </c>
      <c r="AH23" s="31">
        <v>612000</v>
      </c>
      <c r="AI23" s="12">
        <v>33500</v>
      </c>
      <c r="AJ23" s="12">
        <v>22200</v>
      </c>
      <c r="AK23" s="31">
        <v>667700</v>
      </c>
      <c r="AL23" s="32">
        <v>488000</v>
      </c>
      <c r="AM23" s="30">
        <v>1.3682377049180301</v>
      </c>
      <c r="AN23" s="13">
        <v>50</v>
      </c>
      <c r="AO23" s="33">
        <v>49.8</v>
      </c>
      <c r="AP23" s="33">
        <v>14.7</v>
      </c>
      <c r="AQ23" s="33">
        <v>10.9</v>
      </c>
      <c r="AR23" s="33">
        <v>75.400000000000006</v>
      </c>
      <c r="AS23" s="28">
        <v>136.63999999999999</v>
      </c>
      <c r="AT23" s="29">
        <v>0.55181498829039799</v>
      </c>
      <c r="AU23" s="12">
        <v>0</v>
      </c>
    </row>
    <row r="24" spans="1:47" s="40" customFormat="1" ht="19.649999999999999" customHeight="1" x14ac:dyDescent="0.25">
      <c r="A24" s="54" t="s">
        <v>41</v>
      </c>
      <c r="B24" s="54" t="s">
        <v>42</v>
      </c>
      <c r="C24" s="54" t="s">
        <v>44</v>
      </c>
      <c r="D24" s="44">
        <v>2.42</v>
      </c>
      <c r="E24" s="64">
        <f t="shared" si="0"/>
        <v>165</v>
      </c>
      <c r="F24" s="59">
        <f t="shared" si="1"/>
        <v>0</v>
      </c>
      <c r="G24" s="59">
        <v>1</v>
      </c>
      <c r="H24" s="41">
        <f t="shared" si="2"/>
        <v>165</v>
      </c>
      <c r="I24" s="42">
        <v>0.1</v>
      </c>
      <c r="J24" s="12">
        <v>150</v>
      </c>
      <c r="K24" s="12">
        <v>0</v>
      </c>
      <c r="L24" s="26">
        <v>3</v>
      </c>
      <c r="M24" s="27">
        <v>12</v>
      </c>
      <c r="N24" s="27">
        <v>6</v>
      </c>
      <c r="O24" s="27">
        <v>3</v>
      </c>
      <c r="P24" s="27">
        <v>21</v>
      </c>
      <c r="Q24" s="28">
        <v>72.599999999999994</v>
      </c>
      <c r="R24" s="29">
        <v>0.28925619834710697</v>
      </c>
      <c r="S24" s="12">
        <v>0</v>
      </c>
      <c r="T24" s="27">
        <v>16</v>
      </c>
      <c r="U24" s="27">
        <v>16</v>
      </c>
      <c r="V24" s="27">
        <v>14</v>
      </c>
      <c r="W24" s="27">
        <f t="shared" si="3"/>
        <v>46</v>
      </c>
      <c r="X24" s="28">
        <v>36.299999999999997</v>
      </c>
      <c r="Y24" s="30">
        <f t="shared" si="4"/>
        <v>1.2672176308539946</v>
      </c>
      <c r="Z24" s="13">
        <v>50</v>
      </c>
      <c r="AA24" s="31">
        <v>428595.89</v>
      </c>
      <c r="AB24" s="12">
        <v>114</v>
      </c>
      <c r="AC24" s="12">
        <v>0</v>
      </c>
      <c r="AD24" s="31">
        <v>428709.89</v>
      </c>
      <c r="AE24" s="32">
        <v>326700</v>
      </c>
      <c r="AF24" s="30">
        <v>1.3122433119069501</v>
      </c>
      <c r="AG24" s="13">
        <v>50</v>
      </c>
      <c r="AH24" s="31">
        <v>329000</v>
      </c>
      <c r="AI24" s="12">
        <v>4800</v>
      </c>
      <c r="AJ24" s="12">
        <v>1000</v>
      </c>
      <c r="AK24" s="31">
        <v>334800</v>
      </c>
      <c r="AL24" s="32">
        <v>242000</v>
      </c>
      <c r="AM24" s="30">
        <v>1.3834710743801699</v>
      </c>
      <c r="AN24" s="13">
        <v>50</v>
      </c>
      <c r="AO24" s="33">
        <v>28.3</v>
      </c>
      <c r="AP24" s="33">
        <v>6.9</v>
      </c>
      <c r="AQ24" s="33">
        <v>5.3</v>
      </c>
      <c r="AR24" s="33">
        <v>40.5</v>
      </c>
      <c r="AS24" s="28">
        <v>67.760000000000005</v>
      </c>
      <c r="AT24" s="29">
        <v>0.59769775678866599</v>
      </c>
      <c r="AU24" s="12">
        <v>0</v>
      </c>
    </row>
    <row r="25" spans="1:47" s="40" customFormat="1" ht="19.649999999999999" customHeight="1" x14ac:dyDescent="0.25">
      <c r="A25" s="54" t="s">
        <v>41</v>
      </c>
      <c r="B25" s="54" t="s">
        <v>42</v>
      </c>
      <c r="C25" s="54" t="s">
        <v>45</v>
      </c>
      <c r="D25" s="44">
        <v>5.2</v>
      </c>
      <c r="E25" s="64">
        <f t="shared" si="0"/>
        <v>110</v>
      </c>
      <c r="F25" s="59">
        <f t="shared" si="1"/>
        <v>0</v>
      </c>
      <c r="G25" s="59">
        <v>0.88888888888888884</v>
      </c>
      <c r="H25" s="41">
        <f t="shared" si="2"/>
        <v>110</v>
      </c>
      <c r="I25" s="42">
        <v>0.1</v>
      </c>
      <c r="J25" s="12">
        <v>100</v>
      </c>
      <c r="K25" s="12">
        <v>0</v>
      </c>
      <c r="L25" s="26">
        <v>2</v>
      </c>
      <c r="M25" s="27">
        <v>27</v>
      </c>
      <c r="N25" s="27">
        <v>19</v>
      </c>
      <c r="O25" s="27">
        <v>15</v>
      </c>
      <c r="P25" s="27">
        <v>61</v>
      </c>
      <c r="Q25" s="28">
        <v>156</v>
      </c>
      <c r="R25" s="29">
        <v>0.39102564102564102</v>
      </c>
      <c r="S25" s="12">
        <v>0</v>
      </c>
      <c r="T25" s="27">
        <v>37</v>
      </c>
      <c r="U25" s="27">
        <v>35</v>
      </c>
      <c r="V25" s="27">
        <v>29</v>
      </c>
      <c r="W25" s="27">
        <f t="shared" si="3"/>
        <v>101</v>
      </c>
      <c r="X25" s="28">
        <v>78</v>
      </c>
      <c r="Y25" s="30">
        <f t="shared" si="4"/>
        <v>1.2948717948717949</v>
      </c>
      <c r="Z25" s="13">
        <v>50</v>
      </c>
      <c r="AA25" s="31">
        <v>708680.96</v>
      </c>
      <c r="AB25" s="12">
        <v>54165</v>
      </c>
      <c r="AC25" s="12">
        <v>54165</v>
      </c>
      <c r="AD25" s="31">
        <v>817010.96</v>
      </c>
      <c r="AE25" s="32">
        <v>702000</v>
      </c>
      <c r="AF25" s="30">
        <v>1.1638332763532799</v>
      </c>
      <c r="AG25" s="13">
        <v>50</v>
      </c>
      <c r="AH25" s="31">
        <v>394501</v>
      </c>
      <c r="AI25" s="12">
        <v>23400</v>
      </c>
      <c r="AJ25" s="12">
        <v>12400</v>
      </c>
      <c r="AK25" s="31">
        <v>430301</v>
      </c>
      <c r="AL25" s="32">
        <v>520000</v>
      </c>
      <c r="AM25" s="29">
        <v>0.82750192307692305</v>
      </c>
      <c r="AN25" s="12">
        <v>0</v>
      </c>
      <c r="AO25" s="33">
        <v>47.4</v>
      </c>
      <c r="AP25" s="33">
        <v>19.7</v>
      </c>
      <c r="AQ25" s="33">
        <v>15.3</v>
      </c>
      <c r="AR25" s="33">
        <v>82.4</v>
      </c>
      <c r="AS25" s="28">
        <v>145.6</v>
      </c>
      <c r="AT25" s="29">
        <v>0.56593406593406603</v>
      </c>
      <c r="AU25" s="12">
        <v>0</v>
      </c>
    </row>
    <row r="26" spans="1:47" s="40" customFormat="1" ht="19.649999999999999" customHeight="1" x14ac:dyDescent="0.25">
      <c r="A26" s="54" t="s">
        <v>41</v>
      </c>
      <c r="B26" s="54" t="s">
        <v>42</v>
      </c>
      <c r="C26" s="54" t="s">
        <v>46</v>
      </c>
      <c r="D26" s="44">
        <v>8.8699999999999992</v>
      </c>
      <c r="E26" s="64">
        <f t="shared" si="0"/>
        <v>110</v>
      </c>
      <c r="F26" s="59">
        <f t="shared" si="1"/>
        <v>0</v>
      </c>
      <c r="G26" s="59">
        <v>0.82352941176470584</v>
      </c>
      <c r="H26" s="41">
        <f t="shared" si="2"/>
        <v>110</v>
      </c>
      <c r="I26" s="42">
        <v>0.1</v>
      </c>
      <c r="J26" s="12">
        <v>100</v>
      </c>
      <c r="K26" s="12">
        <v>0</v>
      </c>
      <c r="L26" s="26">
        <v>2</v>
      </c>
      <c r="M26" s="27">
        <v>25</v>
      </c>
      <c r="N26" s="27">
        <v>16</v>
      </c>
      <c r="O26" s="27">
        <v>12</v>
      </c>
      <c r="P26" s="27">
        <v>53</v>
      </c>
      <c r="Q26" s="28">
        <v>266.10000000000002</v>
      </c>
      <c r="R26" s="29">
        <v>0.199173243141676</v>
      </c>
      <c r="S26" s="12">
        <v>0</v>
      </c>
      <c r="T26" s="27">
        <v>82</v>
      </c>
      <c r="U26" s="27">
        <v>74</v>
      </c>
      <c r="V26" s="27">
        <v>50</v>
      </c>
      <c r="W26" s="27">
        <f t="shared" si="3"/>
        <v>206</v>
      </c>
      <c r="X26" s="28">
        <v>133.05000000000001</v>
      </c>
      <c r="Y26" s="30">
        <f t="shared" si="4"/>
        <v>1.5482901164975571</v>
      </c>
      <c r="Z26" s="13">
        <v>50</v>
      </c>
      <c r="AA26" s="31">
        <v>843839.929999999</v>
      </c>
      <c r="AB26" s="12">
        <v>12104</v>
      </c>
      <c r="AC26" s="12">
        <v>5180</v>
      </c>
      <c r="AD26" s="31">
        <v>861123.929999999</v>
      </c>
      <c r="AE26" s="32">
        <v>1197450</v>
      </c>
      <c r="AF26" s="29">
        <v>0.71913142928723395</v>
      </c>
      <c r="AG26" s="12">
        <v>0</v>
      </c>
      <c r="AH26" s="31">
        <v>948600</v>
      </c>
      <c r="AI26" s="12">
        <v>48900</v>
      </c>
      <c r="AJ26" s="12">
        <v>22000</v>
      </c>
      <c r="AK26" s="31">
        <v>1019500</v>
      </c>
      <c r="AL26" s="32">
        <v>887000</v>
      </c>
      <c r="AM26" s="30">
        <v>1.1493799323562599</v>
      </c>
      <c r="AN26" s="13">
        <v>50</v>
      </c>
      <c r="AO26" s="33">
        <v>76</v>
      </c>
      <c r="AP26" s="33">
        <v>24.5</v>
      </c>
      <c r="AQ26" s="33">
        <v>18.899999999999999</v>
      </c>
      <c r="AR26" s="33">
        <v>119.4</v>
      </c>
      <c r="AS26" s="28">
        <v>248.36</v>
      </c>
      <c r="AT26" s="29">
        <v>0.480753744564342</v>
      </c>
      <c r="AU26" s="12">
        <v>0</v>
      </c>
    </row>
    <row r="27" spans="1:47" s="40" customFormat="1" ht="19.649999999999999" customHeight="1" x14ac:dyDescent="0.25">
      <c r="A27" s="54" t="s">
        <v>41</v>
      </c>
      <c r="B27" s="54" t="s">
        <v>42</v>
      </c>
      <c r="C27" s="54" t="s">
        <v>47</v>
      </c>
      <c r="D27" s="44">
        <v>2.4300000000000002</v>
      </c>
      <c r="E27" s="64">
        <f t="shared" si="0"/>
        <v>110</v>
      </c>
      <c r="F27" s="59">
        <f t="shared" si="1"/>
        <v>0</v>
      </c>
      <c r="G27" s="59">
        <v>1</v>
      </c>
      <c r="H27" s="41">
        <f t="shared" si="2"/>
        <v>110</v>
      </c>
      <c r="I27" s="42">
        <v>0.1</v>
      </c>
      <c r="J27" s="12">
        <v>100</v>
      </c>
      <c r="K27" s="12">
        <v>0</v>
      </c>
      <c r="L27" s="26">
        <v>2</v>
      </c>
      <c r="M27" s="27">
        <v>15</v>
      </c>
      <c r="N27" s="27">
        <v>13</v>
      </c>
      <c r="O27" s="27">
        <v>11</v>
      </c>
      <c r="P27" s="27">
        <v>39</v>
      </c>
      <c r="Q27" s="28">
        <v>72.900000000000006</v>
      </c>
      <c r="R27" s="29">
        <v>0.53497942386831299</v>
      </c>
      <c r="S27" s="12">
        <v>0</v>
      </c>
      <c r="T27" s="27">
        <v>15</v>
      </c>
      <c r="U27" s="27">
        <v>15</v>
      </c>
      <c r="V27" s="27">
        <v>15</v>
      </c>
      <c r="W27" s="27">
        <f t="shared" si="3"/>
        <v>45</v>
      </c>
      <c r="X27" s="28">
        <v>36.450000000000003</v>
      </c>
      <c r="Y27" s="30">
        <f t="shared" si="4"/>
        <v>1.2345679012345678</v>
      </c>
      <c r="Z27" s="13">
        <v>50</v>
      </c>
      <c r="AA27" s="31">
        <v>30161.23</v>
      </c>
      <c r="AB27" s="12">
        <v>0</v>
      </c>
      <c r="AC27" s="12">
        <v>0</v>
      </c>
      <c r="AD27" s="31">
        <v>30161.23</v>
      </c>
      <c r="AE27" s="32">
        <v>328050</v>
      </c>
      <c r="AF27" s="29">
        <v>9.1940954122847099E-2</v>
      </c>
      <c r="AG27" s="12">
        <v>0</v>
      </c>
      <c r="AH27" s="31">
        <v>150616</v>
      </c>
      <c r="AI27" s="12">
        <v>700</v>
      </c>
      <c r="AJ27" s="12">
        <v>700</v>
      </c>
      <c r="AK27" s="31">
        <v>152016</v>
      </c>
      <c r="AL27" s="32">
        <v>243000</v>
      </c>
      <c r="AM27" s="29">
        <v>0.62558024691358005</v>
      </c>
      <c r="AN27" s="12">
        <v>0</v>
      </c>
      <c r="AO27" s="33">
        <v>30.8</v>
      </c>
      <c r="AP27" s="33">
        <v>19.899999999999999</v>
      </c>
      <c r="AQ27" s="33">
        <v>17.100000000000001</v>
      </c>
      <c r="AR27" s="33">
        <v>67.8</v>
      </c>
      <c r="AS27" s="28">
        <v>68.040000000000006</v>
      </c>
      <c r="AT27" s="30">
        <v>0.99647266313933003</v>
      </c>
      <c r="AU27" s="13">
        <v>50</v>
      </c>
    </row>
    <row r="28" spans="1:47" s="40" customFormat="1" ht="19.649999999999999" customHeight="1" x14ac:dyDescent="0.25">
      <c r="A28" s="54" t="s">
        <v>41</v>
      </c>
      <c r="B28" s="54" t="s">
        <v>42</v>
      </c>
      <c r="C28" s="54" t="s">
        <v>48</v>
      </c>
      <c r="D28" s="44">
        <v>1.53</v>
      </c>
      <c r="E28" s="64">
        <f t="shared" si="0"/>
        <v>110</v>
      </c>
      <c r="F28" s="59">
        <f t="shared" si="1"/>
        <v>0</v>
      </c>
      <c r="G28" s="59">
        <v>1</v>
      </c>
      <c r="H28" s="41">
        <f t="shared" si="2"/>
        <v>110</v>
      </c>
      <c r="I28" s="42">
        <v>0.1</v>
      </c>
      <c r="J28" s="12">
        <v>100</v>
      </c>
      <c r="K28" s="12">
        <v>0</v>
      </c>
      <c r="L28" s="26">
        <v>2</v>
      </c>
      <c r="M28" s="27">
        <v>14</v>
      </c>
      <c r="N28" s="27">
        <v>10</v>
      </c>
      <c r="O28" s="27">
        <v>9</v>
      </c>
      <c r="P28" s="27">
        <v>33</v>
      </c>
      <c r="Q28" s="28">
        <v>45.9</v>
      </c>
      <c r="R28" s="29">
        <v>0.71895424836601296</v>
      </c>
      <c r="S28" s="12">
        <v>0</v>
      </c>
      <c r="T28" s="27">
        <v>12</v>
      </c>
      <c r="U28" s="27">
        <v>12</v>
      </c>
      <c r="V28" s="27">
        <v>10</v>
      </c>
      <c r="W28" s="27">
        <f t="shared" si="3"/>
        <v>34</v>
      </c>
      <c r="X28" s="28">
        <v>22.95</v>
      </c>
      <c r="Y28" s="30">
        <f t="shared" si="4"/>
        <v>1.4814814814814816</v>
      </c>
      <c r="Z28" s="13">
        <v>50</v>
      </c>
      <c r="AA28" s="31">
        <v>127189.67</v>
      </c>
      <c r="AB28" s="12">
        <v>4004</v>
      </c>
      <c r="AC28" s="12">
        <v>4002</v>
      </c>
      <c r="AD28" s="31">
        <v>135195.67000000001</v>
      </c>
      <c r="AE28" s="32">
        <v>206550</v>
      </c>
      <c r="AF28" s="29">
        <v>0.65454209634471106</v>
      </c>
      <c r="AG28" s="12">
        <v>0</v>
      </c>
      <c r="AH28" s="31">
        <v>120500</v>
      </c>
      <c r="AI28" s="12">
        <v>14400</v>
      </c>
      <c r="AJ28" s="12">
        <v>12000</v>
      </c>
      <c r="AK28" s="31">
        <v>146900</v>
      </c>
      <c r="AL28" s="32">
        <v>153000</v>
      </c>
      <c r="AM28" s="57">
        <v>0.96013071895424795</v>
      </c>
      <c r="AN28" s="13">
        <v>50</v>
      </c>
      <c r="AO28" s="33">
        <v>12.6</v>
      </c>
      <c r="AP28" s="33">
        <v>6.3</v>
      </c>
      <c r="AQ28" s="33">
        <v>5.3</v>
      </c>
      <c r="AR28" s="33">
        <v>24.2</v>
      </c>
      <c r="AS28" s="28">
        <v>42.84</v>
      </c>
      <c r="AT28" s="29">
        <v>0.56489262371615301</v>
      </c>
      <c r="AU28" s="12">
        <v>0</v>
      </c>
    </row>
    <row r="29" spans="1:47" s="40" customFormat="1" ht="19.649999999999999" customHeight="1" x14ac:dyDescent="0.25">
      <c r="A29" s="54" t="s">
        <v>41</v>
      </c>
      <c r="B29" s="54" t="s">
        <v>42</v>
      </c>
      <c r="C29" s="54" t="s">
        <v>49</v>
      </c>
      <c r="D29" s="44">
        <v>3.35</v>
      </c>
      <c r="E29" s="64">
        <f t="shared" si="0"/>
        <v>275</v>
      </c>
      <c r="F29" s="59">
        <f t="shared" si="1"/>
        <v>0</v>
      </c>
      <c r="G29" s="59">
        <v>0.85699999999999998</v>
      </c>
      <c r="H29" s="41">
        <f t="shared" si="2"/>
        <v>275</v>
      </c>
      <c r="I29" s="42">
        <v>0.1</v>
      </c>
      <c r="J29" s="12">
        <v>250</v>
      </c>
      <c r="K29" s="13">
        <v>50</v>
      </c>
      <c r="L29" s="26">
        <v>4</v>
      </c>
      <c r="M29" s="27">
        <v>22</v>
      </c>
      <c r="N29" s="27">
        <v>11</v>
      </c>
      <c r="O29" s="27">
        <v>11</v>
      </c>
      <c r="P29" s="27">
        <v>44</v>
      </c>
      <c r="Q29" s="28">
        <v>100.5</v>
      </c>
      <c r="R29" s="29">
        <v>0.43781094527363201</v>
      </c>
      <c r="S29" s="12">
        <v>0</v>
      </c>
      <c r="T29" s="27">
        <v>21</v>
      </c>
      <c r="U29" s="27">
        <v>21</v>
      </c>
      <c r="V29" s="27">
        <v>21</v>
      </c>
      <c r="W29" s="27">
        <f t="shared" si="3"/>
        <v>63</v>
      </c>
      <c r="X29" s="28">
        <v>50.25</v>
      </c>
      <c r="Y29" s="30">
        <f t="shared" si="4"/>
        <v>1.2537313432835822</v>
      </c>
      <c r="Z29" s="13">
        <v>50</v>
      </c>
      <c r="AA29" s="31">
        <v>887755.6</v>
      </c>
      <c r="AB29" s="12">
        <v>10580</v>
      </c>
      <c r="AC29" s="12">
        <v>6480</v>
      </c>
      <c r="AD29" s="31">
        <v>904815.6</v>
      </c>
      <c r="AE29" s="32">
        <v>452250</v>
      </c>
      <c r="AF29" s="30">
        <v>2.0006978441127701</v>
      </c>
      <c r="AG29" s="13">
        <v>50</v>
      </c>
      <c r="AH29" s="31">
        <v>361000</v>
      </c>
      <c r="AI29" s="12">
        <v>16200</v>
      </c>
      <c r="AJ29" s="12">
        <v>13000</v>
      </c>
      <c r="AK29" s="31">
        <v>390200</v>
      </c>
      <c r="AL29" s="32">
        <v>335000</v>
      </c>
      <c r="AM29" s="30">
        <v>1.16477611940299</v>
      </c>
      <c r="AN29" s="13">
        <v>50</v>
      </c>
      <c r="AO29" s="33">
        <v>54.6</v>
      </c>
      <c r="AP29" s="33">
        <v>27.9</v>
      </c>
      <c r="AQ29" s="33">
        <v>18.399999999999999</v>
      </c>
      <c r="AR29" s="33">
        <v>100.9</v>
      </c>
      <c r="AS29" s="28">
        <v>93.8</v>
      </c>
      <c r="AT29" s="30">
        <v>1.07569296375267</v>
      </c>
      <c r="AU29" s="13">
        <v>50</v>
      </c>
    </row>
    <row r="30" spans="1:47" s="40" customFormat="1" ht="19.649999999999999" customHeight="1" x14ac:dyDescent="0.25">
      <c r="A30" s="54" t="s">
        <v>41</v>
      </c>
      <c r="B30" s="54" t="s">
        <v>42</v>
      </c>
      <c r="C30" s="54" t="s">
        <v>50</v>
      </c>
      <c r="D30" s="44">
        <v>5.3</v>
      </c>
      <c r="E30" s="64">
        <f t="shared" si="0"/>
        <v>0</v>
      </c>
      <c r="F30" s="59">
        <f t="shared" si="1"/>
        <v>0</v>
      </c>
      <c r="G30" s="59">
        <v>0.94444444444444442</v>
      </c>
      <c r="H30" s="41"/>
      <c r="I30" s="43"/>
      <c r="J30" s="12">
        <v>0</v>
      </c>
      <c r="K30" s="12">
        <v>0</v>
      </c>
      <c r="L30" s="26">
        <v>0</v>
      </c>
      <c r="M30" s="27">
        <v>18</v>
      </c>
      <c r="N30" s="27">
        <v>11</v>
      </c>
      <c r="O30" s="27">
        <v>9</v>
      </c>
      <c r="P30" s="27">
        <v>38</v>
      </c>
      <c r="Q30" s="28">
        <v>159</v>
      </c>
      <c r="R30" s="29">
        <v>0.23899371069182401</v>
      </c>
      <c r="S30" s="12">
        <v>0</v>
      </c>
      <c r="T30" s="27">
        <v>22</v>
      </c>
      <c r="U30" s="27">
        <v>20</v>
      </c>
      <c r="V30" s="27">
        <v>17</v>
      </c>
      <c r="W30" s="27">
        <f t="shared" si="3"/>
        <v>59</v>
      </c>
      <c r="X30" s="28">
        <v>79.5</v>
      </c>
      <c r="Y30" s="29">
        <f t="shared" si="4"/>
        <v>0.74213836477987416</v>
      </c>
      <c r="Z30" s="12">
        <v>0</v>
      </c>
      <c r="AA30" s="31">
        <v>496449.75</v>
      </c>
      <c r="AB30" s="12">
        <v>110</v>
      </c>
      <c r="AC30" s="12">
        <v>106</v>
      </c>
      <c r="AD30" s="31">
        <v>496665.75</v>
      </c>
      <c r="AE30" s="32">
        <v>715500</v>
      </c>
      <c r="AF30" s="29">
        <v>0.694151991614256</v>
      </c>
      <c r="AG30" s="12">
        <v>0</v>
      </c>
      <c r="AH30" s="31">
        <v>453700</v>
      </c>
      <c r="AI30" s="12">
        <v>19400</v>
      </c>
      <c r="AJ30" s="12">
        <v>18000</v>
      </c>
      <c r="AK30" s="31">
        <v>491100</v>
      </c>
      <c r="AL30" s="32">
        <v>530000</v>
      </c>
      <c r="AM30" s="29">
        <v>0.92660377358490598</v>
      </c>
      <c r="AN30" s="12">
        <v>0</v>
      </c>
      <c r="AO30" s="33">
        <v>42.1</v>
      </c>
      <c r="AP30" s="33">
        <v>11.4</v>
      </c>
      <c r="AQ30" s="33">
        <v>8.6</v>
      </c>
      <c r="AR30" s="33">
        <v>62.1</v>
      </c>
      <c r="AS30" s="28">
        <v>148.4</v>
      </c>
      <c r="AT30" s="29">
        <v>0.41846361185983799</v>
      </c>
      <c r="AU30" s="12">
        <v>0</v>
      </c>
    </row>
    <row r="31" spans="1:47" s="40" customFormat="1" ht="19.649999999999999" customHeight="1" x14ac:dyDescent="0.25">
      <c r="A31" s="54" t="s">
        <v>41</v>
      </c>
      <c r="B31" s="54" t="s">
        <v>42</v>
      </c>
      <c r="C31" s="54" t="s">
        <v>51</v>
      </c>
      <c r="D31" s="44">
        <v>1.6</v>
      </c>
      <c r="E31" s="64">
        <f t="shared" si="0"/>
        <v>110</v>
      </c>
      <c r="F31" s="59">
        <f t="shared" si="1"/>
        <v>0</v>
      </c>
      <c r="G31" s="59">
        <v>1</v>
      </c>
      <c r="H31" s="41">
        <f t="shared" si="2"/>
        <v>110</v>
      </c>
      <c r="I31" s="42">
        <v>0.1</v>
      </c>
      <c r="J31" s="12">
        <v>100</v>
      </c>
      <c r="K31" s="12">
        <v>0</v>
      </c>
      <c r="L31" s="26">
        <v>2</v>
      </c>
      <c r="M31" s="27">
        <v>8</v>
      </c>
      <c r="N31" s="27">
        <v>3</v>
      </c>
      <c r="O31" s="27">
        <v>3</v>
      </c>
      <c r="P31" s="27">
        <v>14</v>
      </c>
      <c r="Q31" s="28">
        <v>48</v>
      </c>
      <c r="R31" s="29">
        <v>0.29166666666666702</v>
      </c>
      <c r="S31" s="12">
        <v>0</v>
      </c>
      <c r="T31" s="27">
        <v>14</v>
      </c>
      <c r="U31" s="27">
        <v>11</v>
      </c>
      <c r="V31" s="27">
        <v>10</v>
      </c>
      <c r="W31" s="27">
        <f t="shared" si="3"/>
        <v>35</v>
      </c>
      <c r="X31" s="28">
        <v>24</v>
      </c>
      <c r="Y31" s="30">
        <f t="shared" si="4"/>
        <v>1.4583333333333333</v>
      </c>
      <c r="Z31" s="13">
        <v>50</v>
      </c>
      <c r="AA31" s="31">
        <v>139593.82999999999</v>
      </c>
      <c r="AB31" s="12">
        <v>0</v>
      </c>
      <c r="AC31" s="12">
        <v>0</v>
      </c>
      <c r="AD31" s="31">
        <v>139593.82999999999</v>
      </c>
      <c r="AE31" s="32">
        <v>216000</v>
      </c>
      <c r="AF31" s="29">
        <v>0.64626773148148198</v>
      </c>
      <c r="AG31" s="12">
        <v>0</v>
      </c>
      <c r="AH31" s="31">
        <v>150800</v>
      </c>
      <c r="AI31" s="12">
        <v>0</v>
      </c>
      <c r="AJ31" s="12">
        <v>0</v>
      </c>
      <c r="AK31" s="31">
        <v>150800</v>
      </c>
      <c r="AL31" s="32">
        <v>160000</v>
      </c>
      <c r="AM31" s="29">
        <v>0.9425</v>
      </c>
      <c r="AN31" s="12">
        <v>0</v>
      </c>
      <c r="AO31" s="33">
        <v>29.8</v>
      </c>
      <c r="AP31" s="33">
        <v>8</v>
      </c>
      <c r="AQ31" s="33">
        <v>5</v>
      </c>
      <c r="AR31" s="33">
        <v>42.8</v>
      </c>
      <c r="AS31" s="28">
        <v>44.8</v>
      </c>
      <c r="AT31" s="57">
        <v>0.95535714285714302</v>
      </c>
      <c r="AU31" s="13">
        <v>50</v>
      </c>
    </row>
    <row r="32" spans="1:47" s="40" customFormat="1" ht="19.649999999999999" customHeight="1" x14ac:dyDescent="0.25">
      <c r="A32" s="54" t="s">
        <v>41</v>
      </c>
      <c r="B32" s="54" t="s">
        <v>42</v>
      </c>
      <c r="C32" s="54" t="s">
        <v>52</v>
      </c>
      <c r="D32" s="44">
        <v>3.52</v>
      </c>
      <c r="E32" s="64">
        <f t="shared" si="0"/>
        <v>165</v>
      </c>
      <c r="F32" s="59">
        <f t="shared" si="1"/>
        <v>0</v>
      </c>
      <c r="G32" s="59">
        <v>1</v>
      </c>
      <c r="H32" s="41">
        <f t="shared" si="2"/>
        <v>165</v>
      </c>
      <c r="I32" s="42">
        <v>0.1</v>
      </c>
      <c r="J32" s="12">
        <v>150</v>
      </c>
      <c r="K32" s="12">
        <v>0</v>
      </c>
      <c r="L32" s="26">
        <v>3</v>
      </c>
      <c r="M32" s="27">
        <v>12</v>
      </c>
      <c r="N32" s="27">
        <v>11</v>
      </c>
      <c r="O32" s="27">
        <v>7</v>
      </c>
      <c r="P32" s="27">
        <v>30</v>
      </c>
      <c r="Q32" s="28">
        <v>105.6</v>
      </c>
      <c r="R32" s="29">
        <v>0.28409090909090901</v>
      </c>
      <c r="S32" s="12">
        <v>0</v>
      </c>
      <c r="T32" s="27">
        <v>30</v>
      </c>
      <c r="U32" s="27">
        <v>28</v>
      </c>
      <c r="V32" s="27">
        <v>16</v>
      </c>
      <c r="W32" s="27">
        <f t="shared" si="3"/>
        <v>74</v>
      </c>
      <c r="X32" s="28">
        <v>52.8</v>
      </c>
      <c r="Y32" s="30">
        <f t="shared" si="4"/>
        <v>1.4015151515151516</v>
      </c>
      <c r="Z32" s="13">
        <v>50</v>
      </c>
      <c r="AA32" s="31">
        <v>725709.77</v>
      </c>
      <c r="AB32" s="12">
        <v>20006</v>
      </c>
      <c r="AC32" s="12">
        <v>20000</v>
      </c>
      <c r="AD32" s="31">
        <v>765715.77</v>
      </c>
      <c r="AE32" s="32">
        <v>475200</v>
      </c>
      <c r="AF32" s="30">
        <v>1.61135473484848</v>
      </c>
      <c r="AG32" s="13">
        <v>50</v>
      </c>
      <c r="AH32" s="31">
        <v>519700</v>
      </c>
      <c r="AI32" s="12">
        <v>15000</v>
      </c>
      <c r="AJ32" s="12">
        <v>13000</v>
      </c>
      <c r="AK32" s="31">
        <v>547700</v>
      </c>
      <c r="AL32" s="32">
        <v>352000</v>
      </c>
      <c r="AM32" s="30">
        <v>1.5559659090909099</v>
      </c>
      <c r="AN32" s="13">
        <v>50</v>
      </c>
      <c r="AO32" s="33">
        <v>24.2</v>
      </c>
      <c r="AP32" s="33">
        <v>7.2</v>
      </c>
      <c r="AQ32" s="33">
        <v>4.5999999999999996</v>
      </c>
      <c r="AR32" s="33">
        <v>36</v>
      </c>
      <c r="AS32" s="28">
        <v>98.56</v>
      </c>
      <c r="AT32" s="29">
        <v>0.36525974025974001</v>
      </c>
      <c r="AU32" s="12">
        <v>0</v>
      </c>
    </row>
    <row r="33" spans="1:47" s="40" customFormat="1" ht="19.649999999999999" customHeight="1" x14ac:dyDescent="0.25">
      <c r="A33" s="54" t="s">
        <v>41</v>
      </c>
      <c r="B33" s="54" t="s">
        <v>42</v>
      </c>
      <c r="C33" s="54" t="s">
        <v>53</v>
      </c>
      <c r="D33" s="44">
        <v>5.97</v>
      </c>
      <c r="E33" s="64">
        <f t="shared" si="0"/>
        <v>165</v>
      </c>
      <c r="F33" s="59">
        <f t="shared" si="1"/>
        <v>0</v>
      </c>
      <c r="G33" s="59">
        <v>0.85</v>
      </c>
      <c r="H33" s="41">
        <f t="shared" si="2"/>
        <v>165</v>
      </c>
      <c r="I33" s="42">
        <v>0.1</v>
      </c>
      <c r="J33" s="12">
        <v>150</v>
      </c>
      <c r="K33" s="12">
        <v>0</v>
      </c>
      <c r="L33" s="26">
        <v>3</v>
      </c>
      <c r="M33" s="27">
        <v>49</v>
      </c>
      <c r="N33" s="27">
        <v>35</v>
      </c>
      <c r="O33" s="27">
        <v>33</v>
      </c>
      <c r="P33" s="27">
        <v>117</v>
      </c>
      <c r="Q33" s="28">
        <v>179.1</v>
      </c>
      <c r="R33" s="29">
        <v>0.65326633165829195</v>
      </c>
      <c r="S33" s="12">
        <v>0</v>
      </c>
      <c r="T33" s="27">
        <v>54</v>
      </c>
      <c r="U33" s="27">
        <v>46</v>
      </c>
      <c r="V33" s="27">
        <v>35</v>
      </c>
      <c r="W33" s="27">
        <f t="shared" si="3"/>
        <v>135</v>
      </c>
      <c r="X33" s="28">
        <v>89.55</v>
      </c>
      <c r="Y33" s="30">
        <f t="shared" si="4"/>
        <v>1.5075376884422111</v>
      </c>
      <c r="Z33" s="13">
        <v>50</v>
      </c>
      <c r="AA33" s="31">
        <v>964724.54</v>
      </c>
      <c r="AB33" s="12">
        <v>12262</v>
      </c>
      <c r="AC33" s="12">
        <v>6240</v>
      </c>
      <c r="AD33" s="31">
        <v>983226.54</v>
      </c>
      <c r="AE33" s="32">
        <v>805950</v>
      </c>
      <c r="AF33" s="30">
        <v>1.21995972454867</v>
      </c>
      <c r="AG33" s="13">
        <v>50</v>
      </c>
      <c r="AH33" s="31">
        <v>983320</v>
      </c>
      <c r="AI33" s="12">
        <v>6800</v>
      </c>
      <c r="AJ33" s="12">
        <v>4400</v>
      </c>
      <c r="AK33" s="31">
        <v>994520</v>
      </c>
      <c r="AL33" s="32">
        <v>597000</v>
      </c>
      <c r="AM33" s="30">
        <v>1.6658626465661599</v>
      </c>
      <c r="AN33" s="13">
        <v>50</v>
      </c>
      <c r="AO33" s="33">
        <v>57.4</v>
      </c>
      <c r="AP33" s="33">
        <v>8.9</v>
      </c>
      <c r="AQ33" s="33">
        <v>6.1</v>
      </c>
      <c r="AR33" s="33">
        <v>72.400000000000006</v>
      </c>
      <c r="AS33" s="28">
        <v>167.16</v>
      </c>
      <c r="AT33" s="29">
        <v>0.43311797080641301</v>
      </c>
      <c r="AU33" s="12">
        <v>0</v>
      </c>
    </row>
    <row r="34" spans="1:47" s="40" customFormat="1" ht="19.649999999999999" customHeight="1" x14ac:dyDescent="0.25">
      <c r="A34" s="54" t="s">
        <v>41</v>
      </c>
      <c r="B34" s="54" t="s">
        <v>42</v>
      </c>
      <c r="C34" s="54" t="s">
        <v>54</v>
      </c>
      <c r="D34" s="44">
        <v>1.68</v>
      </c>
      <c r="E34" s="64">
        <f t="shared" si="0"/>
        <v>165</v>
      </c>
      <c r="F34" s="59">
        <f t="shared" si="1"/>
        <v>0</v>
      </c>
      <c r="G34" s="59">
        <v>0.83333333333333337</v>
      </c>
      <c r="H34" s="41">
        <f t="shared" si="2"/>
        <v>165</v>
      </c>
      <c r="I34" s="42">
        <v>0.1</v>
      </c>
      <c r="J34" s="12">
        <v>150</v>
      </c>
      <c r="K34" s="12">
        <v>0</v>
      </c>
      <c r="L34" s="26">
        <v>3</v>
      </c>
      <c r="M34" s="27">
        <v>18</v>
      </c>
      <c r="N34" s="27">
        <v>9</v>
      </c>
      <c r="O34" s="27">
        <v>9</v>
      </c>
      <c r="P34" s="27">
        <v>36</v>
      </c>
      <c r="Q34" s="28">
        <v>50.4</v>
      </c>
      <c r="R34" s="29">
        <v>0.71428571428571397</v>
      </c>
      <c r="S34" s="12">
        <v>0</v>
      </c>
      <c r="T34" s="27">
        <v>11</v>
      </c>
      <c r="U34" s="27">
        <v>10</v>
      </c>
      <c r="V34" s="27">
        <v>10</v>
      </c>
      <c r="W34" s="27">
        <f t="shared" si="3"/>
        <v>31</v>
      </c>
      <c r="X34" s="28">
        <v>25.2</v>
      </c>
      <c r="Y34" s="30">
        <f t="shared" si="4"/>
        <v>1.2301587301587302</v>
      </c>
      <c r="Z34" s="13">
        <v>50</v>
      </c>
      <c r="AA34" s="31">
        <v>291634.02</v>
      </c>
      <c r="AB34" s="12">
        <v>404</v>
      </c>
      <c r="AC34" s="12">
        <v>402</v>
      </c>
      <c r="AD34" s="31">
        <v>292440.02</v>
      </c>
      <c r="AE34" s="32">
        <v>226800</v>
      </c>
      <c r="AF34" s="30">
        <v>1.2894180776014099</v>
      </c>
      <c r="AG34" s="13">
        <v>50</v>
      </c>
      <c r="AH34" s="31">
        <v>189400</v>
      </c>
      <c r="AI34" s="12">
        <v>10000</v>
      </c>
      <c r="AJ34" s="12">
        <v>0</v>
      </c>
      <c r="AK34" s="31">
        <v>199400</v>
      </c>
      <c r="AL34" s="32">
        <v>168000</v>
      </c>
      <c r="AM34" s="30">
        <v>1.1869047619047599</v>
      </c>
      <c r="AN34" s="13">
        <v>50</v>
      </c>
      <c r="AO34" s="33">
        <v>13.2</v>
      </c>
      <c r="AP34" s="33">
        <v>4.3</v>
      </c>
      <c r="AQ34" s="33">
        <v>4.3</v>
      </c>
      <c r="AR34" s="33">
        <v>21.8</v>
      </c>
      <c r="AS34" s="28">
        <v>47.04</v>
      </c>
      <c r="AT34" s="29">
        <v>0.46343537414966002</v>
      </c>
      <c r="AU34" s="12">
        <v>0</v>
      </c>
    </row>
    <row r="35" spans="1:47" s="40" customFormat="1" ht="19.649999999999999" customHeight="1" x14ac:dyDescent="0.25">
      <c r="A35" s="54" t="s">
        <v>41</v>
      </c>
      <c r="B35" s="54" t="s">
        <v>42</v>
      </c>
      <c r="C35" s="54" t="s">
        <v>55</v>
      </c>
      <c r="D35" s="44">
        <v>2.36</v>
      </c>
      <c r="E35" s="64">
        <f t="shared" si="0"/>
        <v>110</v>
      </c>
      <c r="F35" s="59">
        <f t="shared" si="1"/>
        <v>0</v>
      </c>
      <c r="G35" s="59">
        <v>1</v>
      </c>
      <c r="H35" s="41">
        <f t="shared" si="2"/>
        <v>110</v>
      </c>
      <c r="I35" s="42">
        <v>0.1</v>
      </c>
      <c r="J35" s="12">
        <v>100</v>
      </c>
      <c r="K35" s="12">
        <v>0</v>
      </c>
      <c r="L35" s="26">
        <v>2</v>
      </c>
      <c r="M35" s="27">
        <v>13</v>
      </c>
      <c r="N35" s="27">
        <v>9</v>
      </c>
      <c r="O35" s="27">
        <v>5</v>
      </c>
      <c r="P35" s="27">
        <v>27</v>
      </c>
      <c r="Q35" s="28">
        <v>70.8</v>
      </c>
      <c r="R35" s="29">
        <v>0.38135593220338998</v>
      </c>
      <c r="S35" s="12">
        <v>0</v>
      </c>
      <c r="T35" s="27">
        <v>22</v>
      </c>
      <c r="U35" s="27">
        <v>21</v>
      </c>
      <c r="V35" s="27">
        <v>8</v>
      </c>
      <c r="W35" s="27">
        <f t="shared" si="3"/>
        <v>51</v>
      </c>
      <c r="X35" s="28">
        <v>35.4</v>
      </c>
      <c r="Y35" s="30">
        <f t="shared" si="4"/>
        <v>1.4406779661016951</v>
      </c>
      <c r="Z35" s="13">
        <v>50</v>
      </c>
      <c r="AA35" s="31">
        <v>1195975.44</v>
      </c>
      <c r="AB35" s="12">
        <v>44040</v>
      </c>
      <c r="AC35" s="12">
        <v>44000</v>
      </c>
      <c r="AD35" s="31">
        <v>1284015.44</v>
      </c>
      <c r="AE35" s="32">
        <v>318600</v>
      </c>
      <c r="AF35" s="30">
        <v>4.03018028876334</v>
      </c>
      <c r="AG35" s="13">
        <v>50</v>
      </c>
      <c r="AH35" s="31">
        <v>85500</v>
      </c>
      <c r="AI35" s="12">
        <v>3200</v>
      </c>
      <c r="AJ35" s="12">
        <v>3200</v>
      </c>
      <c r="AK35" s="31">
        <v>91900</v>
      </c>
      <c r="AL35" s="32">
        <v>236000</v>
      </c>
      <c r="AM35" s="29">
        <v>0.389406779661017</v>
      </c>
      <c r="AN35" s="12">
        <v>0</v>
      </c>
      <c r="AO35" s="33">
        <v>21.5</v>
      </c>
      <c r="AP35" s="33">
        <v>7.4</v>
      </c>
      <c r="AQ35" s="33">
        <v>5</v>
      </c>
      <c r="AR35" s="33">
        <v>33.9</v>
      </c>
      <c r="AS35" s="28">
        <v>66.08</v>
      </c>
      <c r="AT35" s="29">
        <v>0.51301452784503598</v>
      </c>
      <c r="AU35" s="12">
        <v>0</v>
      </c>
    </row>
    <row r="36" spans="1:47" s="40" customFormat="1" ht="19.649999999999999" customHeight="1" x14ac:dyDescent="0.25">
      <c r="A36" s="54" t="s">
        <v>41</v>
      </c>
      <c r="B36" s="54" t="s">
        <v>42</v>
      </c>
      <c r="C36" s="54" t="s">
        <v>56</v>
      </c>
      <c r="D36" s="44">
        <v>7.46</v>
      </c>
      <c r="E36" s="64">
        <f t="shared" si="0"/>
        <v>165</v>
      </c>
      <c r="F36" s="59">
        <f t="shared" si="1"/>
        <v>0</v>
      </c>
      <c r="G36" s="59">
        <v>1</v>
      </c>
      <c r="H36" s="41">
        <f t="shared" si="2"/>
        <v>165</v>
      </c>
      <c r="I36" s="42">
        <v>0.1</v>
      </c>
      <c r="J36" s="12">
        <v>150</v>
      </c>
      <c r="K36" s="12">
        <v>0</v>
      </c>
      <c r="L36" s="26">
        <v>3</v>
      </c>
      <c r="M36" s="27">
        <v>24</v>
      </c>
      <c r="N36" s="27">
        <v>20</v>
      </c>
      <c r="O36" s="27">
        <v>17</v>
      </c>
      <c r="P36" s="27">
        <v>61</v>
      </c>
      <c r="Q36" s="28">
        <v>223.8</v>
      </c>
      <c r="R36" s="29">
        <v>0.27256478999106298</v>
      </c>
      <c r="S36" s="12">
        <v>0</v>
      </c>
      <c r="T36" s="27">
        <v>56</v>
      </c>
      <c r="U36" s="27">
        <v>54</v>
      </c>
      <c r="V36" s="27">
        <v>32</v>
      </c>
      <c r="W36" s="27">
        <f t="shared" si="3"/>
        <v>142</v>
      </c>
      <c r="X36" s="28">
        <v>111.9</v>
      </c>
      <c r="Y36" s="30">
        <f t="shared" si="4"/>
        <v>1.2689901697944592</v>
      </c>
      <c r="Z36" s="13">
        <v>50</v>
      </c>
      <c r="AA36" s="31">
        <v>1329569.6599999999</v>
      </c>
      <c r="AB36" s="12">
        <v>5240</v>
      </c>
      <c r="AC36" s="12">
        <v>1210</v>
      </c>
      <c r="AD36" s="31">
        <v>1336019.6599999999</v>
      </c>
      <c r="AE36" s="32">
        <v>1007100</v>
      </c>
      <c r="AF36" s="30">
        <v>1.32660079436004</v>
      </c>
      <c r="AG36" s="13">
        <v>50</v>
      </c>
      <c r="AH36" s="31">
        <v>851600</v>
      </c>
      <c r="AI36" s="12">
        <v>71260</v>
      </c>
      <c r="AJ36" s="12">
        <v>41760</v>
      </c>
      <c r="AK36" s="31">
        <v>964620</v>
      </c>
      <c r="AL36" s="32">
        <v>746000</v>
      </c>
      <c r="AM36" s="30">
        <v>1.2930563002680999</v>
      </c>
      <c r="AN36" s="13">
        <v>50</v>
      </c>
      <c r="AO36" s="33">
        <v>114.5</v>
      </c>
      <c r="AP36" s="33">
        <v>40</v>
      </c>
      <c r="AQ36" s="33">
        <v>29.1</v>
      </c>
      <c r="AR36" s="33">
        <v>183.6</v>
      </c>
      <c r="AS36" s="28">
        <v>208.88</v>
      </c>
      <c r="AT36" s="29">
        <v>0.87897357334354598</v>
      </c>
      <c r="AU36" s="12">
        <v>0</v>
      </c>
    </row>
    <row r="37" spans="1:47" s="40" customFormat="1" ht="19.649999999999999" customHeight="1" x14ac:dyDescent="0.25">
      <c r="A37" s="54" t="s">
        <v>41</v>
      </c>
      <c r="B37" s="54" t="s">
        <v>57</v>
      </c>
      <c r="C37" s="54" t="s">
        <v>58</v>
      </c>
      <c r="D37" s="44">
        <v>2.58</v>
      </c>
      <c r="E37" s="64">
        <f t="shared" si="0"/>
        <v>90</v>
      </c>
      <c r="F37" s="59">
        <f t="shared" si="1"/>
        <v>0.18300000000000005</v>
      </c>
      <c r="G37" s="59">
        <v>0.66700000000000004</v>
      </c>
      <c r="H37" s="41">
        <f t="shared" si="2"/>
        <v>110</v>
      </c>
      <c r="I37" s="42">
        <v>0.1</v>
      </c>
      <c r="J37" s="12">
        <v>100</v>
      </c>
      <c r="K37" s="12">
        <v>0</v>
      </c>
      <c r="L37" s="26">
        <v>2</v>
      </c>
      <c r="M37" s="27">
        <v>16</v>
      </c>
      <c r="N37" s="27">
        <v>15</v>
      </c>
      <c r="O37" s="27">
        <v>12</v>
      </c>
      <c r="P37" s="27">
        <v>43</v>
      </c>
      <c r="Q37" s="28">
        <v>77.400000000000006</v>
      </c>
      <c r="R37" s="29">
        <v>0.55555555555555602</v>
      </c>
      <c r="S37" s="12">
        <v>0</v>
      </c>
      <c r="T37" s="27">
        <v>19</v>
      </c>
      <c r="U37" s="27">
        <v>15</v>
      </c>
      <c r="V37" s="27">
        <v>12</v>
      </c>
      <c r="W37" s="27">
        <f t="shared" si="3"/>
        <v>46</v>
      </c>
      <c r="X37" s="28">
        <v>38.700000000000003</v>
      </c>
      <c r="Y37" s="30">
        <f t="shared" si="4"/>
        <v>1.1886304909560723</v>
      </c>
      <c r="Z37" s="13">
        <v>50</v>
      </c>
      <c r="AA37" s="31">
        <v>222836.4</v>
      </c>
      <c r="AB37" s="12">
        <v>9100</v>
      </c>
      <c r="AC37" s="12">
        <v>9000</v>
      </c>
      <c r="AD37" s="31">
        <v>240936.4</v>
      </c>
      <c r="AE37" s="32">
        <v>348300</v>
      </c>
      <c r="AF37" s="29">
        <v>0.69174964111398196</v>
      </c>
      <c r="AG37" s="12">
        <v>0</v>
      </c>
      <c r="AH37" s="31">
        <v>255100</v>
      </c>
      <c r="AI37" s="12">
        <v>25620</v>
      </c>
      <c r="AJ37" s="12">
        <v>11220</v>
      </c>
      <c r="AK37" s="31">
        <v>291940</v>
      </c>
      <c r="AL37" s="32">
        <v>258000</v>
      </c>
      <c r="AM37" s="30">
        <v>1.1315503875969</v>
      </c>
      <c r="AN37" s="13">
        <v>50</v>
      </c>
      <c r="AO37" s="33">
        <v>29.8</v>
      </c>
      <c r="AP37" s="33">
        <v>13.2</v>
      </c>
      <c r="AQ37" s="33">
        <v>11.4</v>
      </c>
      <c r="AR37" s="33">
        <v>54.4</v>
      </c>
      <c r="AS37" s="28">
        <v>72.239999999999995</v>
      </c>
      <c r="AT37" s="29">
        <v>0.75304540420819499</v>
      </c>
      <c r="AU37" s="12">
        <v>0</v>
      </c>
    </row>
    <row r="38" spans="1:47" s="40" customFormat="1" ht="19.649999999999999" customHeight="1" x14ac:dyDescent="0.25">
      <c r="A38" s="54" t="s">
        <v>41</v>
      </c>
      <c r="B38" s="54" t="s">
        <v>57</v>
      </c>
      <c r="C38" s="54" t="s">
        <v>59</v>
      </c>
      <c r="D38" s="44">
        <v>3.86</v>
      </c>
      <c r="E38" s="64">
        <f t="shared" si="0"/>
        <v>165</v>
      </c>
      <c r="F38" s="59">
        <f t="shared" si="1"/>
        <v>0</v>
      </c>
      <c r="G38" s="59">
        <v>1</v>
      </c>
      <c r="H38" s="41">
        <f t="shared" si="2"/>
        <v>165</v>
      </c>
      <c r="I38" s="42">
        <v>0.1</v>
      </c>
      <c r="J38" s="12">
        <v>150</v>
      </c>
      <c r="K38" s="12">
        <v>0</v>
      </c>
      <c r="L38" s="26">
        <v>3</v>
      </c>
      <c r="M38" s="27">
        <v>11</v>
      </c>
      <c r="N38" s="27">
        <v>5</v>
      </c>
      <c r="O38" s="27">
        <v>3</v>
      </c>
      <c r="P38" s="27">
        <v>19</v>
      </c>
      <c r="Q38" s="28">
        <v>115.8</v>
      </c>
      <c r="R38" s="29">
        <v>0.164075993091537</v>
      </c>
      <c r="S38" s="12">
        <v>0</v>
      </c>
      <c r="T38" s="27">
        <v>20</v>
      </c>
      <c r="U38" s="27">
        <v>20</v>
      </c>
      <c r="V38" s="27">
        <v>20</v>
      </c>
      <c r="W38" s="27">
        <f t="shared" si="3"/>
        <v>60</v>
      </c>
      <c r="X38" s="28">
        <v>57.9</v>
      </c>
      <c r="Y38" s="30">
        <f t="shared" si="4"/>
        <v>1.0362694300518136</v>
      </c>
      <c r="Z38" s="13">
        <v>50</v>
      </c>
      <c r="AA38" s="31">
        <v>574322.13</v>
      </c>
      <c r="AB38" s="12">
        <v>106.494</v>
      </c>
      <c r="AC38" s="12">
        <v>6.4939999999999998</v>
      </c>
      <c r="AD38" s="31">
        <v>574435.11800000002</v>
      </c>
      <c r="AE38" s="32">
        <v>521100</v>
      </c>
      <c r="AF38" s="30">
        <v>1.10235102283631</v>
      </c>
      <c r="AG38" s="13">
        <v>50</v>
      </c>
      <c r="AH38" s="31">
        <v>418500</v>
      </c>
      <c r="AI38" s="12">
        <v>16400</v>
      </c>
      <c r="AJ38" s="12">
        <v>1400</v>
      </c>
      <c r="AK38" s="31">
        <v>436300</v>
      </c>
      <c r="AL38" s="32">
        <v>386000</v>
      </c>
      <c r="AM38" s="30">
        <v>1.1303108808290201</v>
      </c>
      <c r="AN38" s="13">
        <v>50</v>
      </c>
      <c r="AO38" s="33">
        <v>41.1</v>
      </c>
      <c r="AP38" s="33">
        <v>6.9</v>
      </c>
      <c r="AQ38" s="33">
        <v>2.8</v>
      </c>
      <c r="AR38" s="33">
        <v>50.8</v>
      </c>
      <c r="AS38" s="28">
        <v>108.08</v>
      </c>
      <c r="AT38" s="29">
        <v>0.47002220577350101</v>
      </c>
      <c r="AU38" s="12">
        <v>0</v>
      </c>
    </row>
    <row r="39" spans="1:47" s="40" customFormat="1" ht="19.649999999999999" customHeight="1" x14ac:dyDescent="0.25">
      <c r="A39" s="54" t="s">
        <v>41</v>
      </c>
      <c r="B39" s="54" t="s">
        <v>57</v>
      </c>
      <c r="C39" s="54" t="s">
        <v>60</v>
      </c>
      <c r="D39" s="44">
        <v>3.71</v>
      </c>
      <c r="E39" s="64">
        <f t="shared" si="0"/>
        <v>55</v>
      </c>
      <c r="F39" s="59">
        <f t="shared" si="1"/>
        <v>0</v>
      </c>
      <c r="G39" s="59">
        <v>1</v>
      </c>
      <c r="H39" s="41">
        <f t="shared" si="2"/>
        <v>55</v>
      </c>
      <c r="I39" s="42">
        <v>0.1</v>
      </c>
      <c r="J39" s="12">
        <v>50</v>
      </c>
      <c r="K39" s="12">
        <v>0</v>
      </c>
      <c r="L39" s="26">
        <v>1</v>
      </c>
      <c r="M39" s="27">
        <v>11</v>
      </c>
      <c r="N39" s="27">
        <v>9</v>
      </c>
      <c r="O39" s="27">
        <v>6</v>
      </c>
      <c r="P39" s="27">
        <v>26</v>
      </c>
      <c r="Q39" s="28">
        <v>111.3</v>
      </c>
      <c r="R39" s="29">
        <v>0.23360287511230901</v>
      </c>
      <c r="S39" s="12">
        <v>0</v>
      </c>
      <c r="T39" s="27">
        <v>13</v>
      </c>
      <c r="U39" s="27">
        <v>10</v>
      </c>
      <c r="V39" s="27">
        <v>6</v>
      </c>
      <c r="W39" s="27">
        <f t="shared" si="3"/>
        <v>29</v>
      </c>
      <c r="X39" s="28">
        <v>55.65</v>
      </c>
      <c r="Y39" s="29">
        <f t="shared" si="4"/>
        <v>0.52111410601976638</v>
      </c>
      <c r="Z39" s="12">
        <v>0</v>
      </c>
      <c r="AA39" s="31">
        <v>234656.82</v>
      </c>
      <c r="AB39" s="12">
        <v>20</v>
      </c>
      <c r="AC39" s="12">
        <v>20</v>
      </c>
      <c r="AD39" s="31">
        <v>234696.82</v>
      </c>
      <c r="AE39" s="32">
        <v>500850</v>
      </c>
      <c r="AF39" s="29">
        <v>0.46859702505740197</v>
      </c>
      <c r="AG39" s="12">
        <v>0</v>
      </c>
      <c r="AH39" s="31">
        <v>466810</v>
      </c>
      <c r="AI39" s="12">
        <v>14408</v>
      </c>
      <c r="AJ39" s="12">
        <v>6408</v>
      </c>
      <c r="AK39" s="31">
        <v>487626</v>
      </c>
      <c r="AL39" s="32">
        <v>371000</v>
      </c>
      <c r="AM39" s="30">
        <v>1.3143557951482501</v>
      </c>
      <c r="AN39" s="13">
        <v>50</v>
      </c>
      <c r="AO39" s="33">
        <v>29.1</v>
      </c>
      <c r="AP39" s="33">
        <v>9.1</v>
      </c>
      <c r="AQ39" s="33">
        <v>6.8</v>
      </c>
      <c r="AR39" s="33">
        <v>45</v>
      </c>
      <c r="AS39" s="28">
        <v>103.88</v>
      </c>
      <c r="AT39" s="29">
        <v>0.433192144782441</v>
      </c>
      <c r="AU39" s="12">
        <v>0</v>
      </c>
    </row>
    <row r="40" spans="1:47" s="40" customFormat="1" ht="19.649999999999999" customHeight="1" x14ac:dyDescent="0.25">
      <c r="A40" s="54" t="s">
        <v>41</v>
      </c>
      <c r="B40" s="54" t="s">
        <v>57</v>
      </c>
      <c r="C40" s="54" t="s">
        <v>61</v>
      </c>
      <c r="D40" s="44">
        <v>2.56</v>
      </c>
      <c r="E40" s="64">
        <f t="shared" si="0"/>
        <v>110</v>
      </c>
      <c r="F40" s="59">
        <f t="shared" si="1"/>
        <v>0</v>
      </c>
      <c r="G40" s="59">
        <v>0.83333333333333337</v>
      </c>
      <c r="H40" s="41">
        <f t="shared" si="2"/>
        <v>110</v>
      </c>
      <c r="I40" s="42">
        <v>0.1</v>
      </c>
      <c r="J40" s="12">
        <v>100</v>
      </c>
      <c r="K40" s="12">
        <v>0</v>
      </c>
      <c r="L40" s="26">
        <v>2</v>
      </c>
      <c r="M40" s="27">
        <v>16</v>
      </c>
      <c r="N40" s="27">
        <v>14</v>
      </c>
      <c r="O40" s="27">
        <v>5</v>
      </c>
      <c r="P40" s="27">
        <v>35</v>
      </c>
      <c r="Q40" s="28">
        <v>76.8</v>
      </c>
      <c r="R40" s="29">
        <v>0.45572916666666702</v>
      </c>
      <c r="S40" s="12">
        <v>0</v>
      </c>
      <c r="T40" s="27">
        <v>16</v>
      </c>
      <c r="U40" s="27">
        <v>16</v>
      </c>
      <c r="V40" s="27">
        <v>11</v>
      </c>
      <c r="W40" s="27">
        <f t="shared" si="3"/>
        <v>43</v>
      </c>
      <c r="X40" s="28">
        <v>38.4</v>
      </c>
      <c r="Y40" s="30">
        <f t="shared" si="4"/>
        <v>1.1197916666666667</v>
      </c>
      <c r="Z40" s="13">
        <v>50</v>
      </c>
      <c r="AA40" s="31">
        <v>279608.28000000003</v>
      </c>
      <c r="AB40" s="12">
        <v>0</v>
      </c>
      <c r="AC40" s="12">
        <v>0</v>
      </c>
      <c r="AD40" s="31">
        <v>279608.28000000003</v>
      </c>
      <c r="AE40" s="32">
        <v>345600</v>
      </c>
      <c r="AF40" s="29">
        <v>0.80905173611111003</v>
      </c>
      <c r="AG40" s="12">
        <v>0</v>
      </c>
      <c r="AH40" s="31">
        <v>267500</v>
      </c>
      <c r="AI40" s="12">
        <v>16000</v>
      </c>
      <c r="AJ40" s="12">
        <v>200</v>
      </c>
      <c r="AK40" s="31">
        <v>283700</v>
      </c>
      <c r="AL40" s="32">
        <v>256000</v>
      </c>
      <c r="AM40" s="30">
        <v>1.108203125</v>
      </c>
      <c r="AN40" s="13">
        <v>50</v>
      </c>
      <c r="AO40" s="33">
        <v>21.2</v>
      </c>
      <c r="AP40" s="33">
        <v>5.5</v>
      </c>
      <c r="AQ40" s="33">
        <v>4.7</v>
      </c>
      <c r="AR40" s="33">
        <v>31.4</v>
      </c>
      <c r="AS40" s="28">
        <v>71.680000000000007</v>
      </c>
      <c r="AT40" s="29">
        <v>0.43805803571428598</v>
      </c>
      <c r="AU40" s="12">
        <v>0</v>
      </c>
    </row>
    <row r="41" spans="1:47" s="40" customFormat="1" ht="19.649999999999999" customHeight="1" x14ac:dyDescent="0.25">
      <c r="A41" s="54" t="s">
        <v>41</v>
      </c>
      <c r="B41" s="54" t="s">
        <v>57</v>
      </c>
      <c r="C41" s="54" t="s">
        <v>62</v>
      </c>
      <c r="D41" s="44">
        <v>6.33</v>
      </c>
      <c r="E41" s="64">
        <f t="shared" si="0"/>
        <v>110</v>
      </c>
      <c r="F41" s="59">
        <f t="shared" si="1"/>
        <v>0</v>
      </c>
      <c r="G41" s="59">
        <v>0.92307692307692313</v>
      </c>
      <c r="H41" s="41">
        <f t="shared" si="2"/>
        <v>110</v>
      </c>
      <c r="I41" s="42">
        <v>0.1</v>
      </c>
      <c r="J41" s="12">
        <v>100</v>
      </c>
      <c r="K41" s="12">
        <v>0</v>
      </c>
      <c r="L41" s="26">
        <v>2</v>
      </c>
      <c r="M41" s="27">
        <v>25</v>
      </c>
      <c r="N41" s="27">
        <v>15</v>
      </c>
      <c r="O41" s="27">
        <v>14</v>
      </c>
      <c r="P41" s="27">
        <v>54</v>
      </c>
      <c r="Q41" s="28">
        <v>189.9</v>
      </c>
      <c r="R41" s="29">
        <v>0.28436018957345999</v>
      </c>
      <c r="S41" s="12">
        <v>0</v>
      </c>
      <c r="T41" s="27">
        <v>18</v>
      </c>
      <c r="U41" s="27">
        <v>13</v>
      </c>
      <c r="V41" s="27">
        <v>12</v>
      </c>
      <c r="W41" s="27">
        <f t="shared" si="3"/>
        <v>43</v>
      </c>
      <c r="X41" s="28">
        <v>94.95</v>
      </c>
      <c r="Y41" s="29">
        <f t="shared" si="4"/>
        <v>0.45286993154291733</v>
      </c>
      <c r="Z41" s="12">
        <v>0</v>
      </c>
      <c r="AA41" s="31">
        <v>1818418.82</v>
      </c>
      <c r="AB41" s="12">
        <v>7110</v>
      </c>
      <c r="AC41" s="12">
        <v>8</v>
      </c>
      <c r="AD41" s="31">
        <v>1825536.82</v>
      </c>
      <c r="AE41" s="32">
        <v>854550</v>
      </c>
      <c r="AF41" s="30">
        <v>2.1362551284301698</v>
      </c>
      <c r="AG41" s="13">
        <v>50</v>
      </c>
      <c r="AH41" s="31">
        <v>689436</v>
      </c>
      <c r="AI41" s="12">
        <v>44427.199999999997</v>
      </c>
      <c r="AJ41" s="12">
        <v>15500</v>
      </c>
      <c r="AK41" s="31">
        <v>749363.19999999995</v>
      </c>
      <c r="AL41" s="32">
        <v>633000</v>
      </c>
      <c r="AM41" s="30">
        <v>1.1838281200631899</v>
      </c>
      <c r="AN41" s="13">
        <v>50</v>
      </c>
      <c r="AO41" s="33">
        <v>68.599999999999994</v>
      </c>
      <c r="AP41" s="33">
        <v>22.8</v>
      </c>
      <c r="AQ41" s="33">
        <v>13.4</v>
      </c>
      <c r="AR41" s="33">
        <v>104.8</v>
      </c>
      <c r="AS41" s="28">
        <v>177.24</v>
      </c>
      <c r="AT41" s="29">
        <v>0.59128864816068605</v>
      </c>
      <c r="AU41" s="12">
        <v>0</v>
      </c>
    </row>
    <row r="42" spans="1:47" s="40" customFormat="1" ht="19.649999999999999" customHeight="1" x14ac:dyDescent="0.25">
      <c r="A42" s="54" t="s">
        <v>41</v>
      </c>
      <c r="B42" s="54" t="s">
        <v>57</v>
      </c>
      <c r="C42" s="54" t="s">
        <v>63</v>
      </c>
      <c r="D42" s="44">
        <v>3.75</v>
      </c>
      <c r="E42" s="64">
        <f t="shared" si="0"/>
        <v>110</v>
      </c>
      <c r="F42" s="59">
        <f t="shared" si="1"/>
        <v>0</v>
      </c>
      <c r="G42" s="59">
        <v>1</v>
      </c>
      <c r="H42" s="41">
        <f t="shared" si="2"/>
        <v>110</v>
      </c>
      <c r="I42" s="42">
        <v>0.1</v>
      </c>
      <c r="J42" s="12">
        <v>100</v>
      </c>
      <c r="K42" s="12">
        <v>0</v>
      </c>
      <c r="L42" s="26">
        <v>2</v>
      </c>
      <c r="M42" s="27">
        <v>9</v>
      </c>
      <c r="N42" s="27">
        <v>8</v>
      </c>
      <c r="O42" s="27">
        <v>7</v>
      </c>
      <c r="P42" s="27">
        <v>24</v>
      </c>
      <c r="Q42" s="28">
        <v>112.5</v>
      </c>
      <c r="R42" s="29">
        <v>0.21333333333333299</v>
      </c>
      <c r="S42" s="12">
        <v>0</v>
      </c>
      <c r="T42" s="27">
        <v>17</v>
      </c>
      <c r="U42" s="27">
        <v>15</v>
      </c>
      <c r="V42" s="27">
        <v>14</v>
      </c>
      <c r="W42" s="27">
        <f t="shared" si="3"/>
        <v>46</v>
      </c>
      <c r="X42" s="28">
        <v>56.25</v>
      </c>
      <c r="Y42" s="29">
        <f t="shared" si="4"/>
        <v>0.81777777777777783</v>
      </c>
      <c r="Z42" s="12">
        <v>0</v>
      </c>
      <c r="AA42" s="31">
        <v>779835.6</v>
      </c>
      <c r="AB42" s="12">
        <v>202</v>
      </c>
      <c r="AC42" s="12">
        <v>0</v>
      </c>
      <c r="AD42" s="31">
        <v>780037.6</v>
      </c>
      <c r="AE42" s="32">
        <v>506250</v>
      </c>
      <c r="AF42" s="30">
        <v>1.5408150123456801</v>
      </c>
      <c r="AG42" s="13">
        <v>50</v>
      </c>
      <c r="AH42" s="31">
        <v>385450</v>
      </c>
      <c r="AI42" s="12">
        <v>14200</v>
      </c>
      <c r="AJ42" s="12">
        <v>2600</v>
      </c>
      <c r="AK42" s="31">
        <v>402250</v>
      </c>
      <c r="AL42" s="32">
        <v>375000</v>
      </c>
      <c r="AM42" s="30">
        <v>1.07266666666667</v>
      </c>
      <c r="AN42" s="13">
        <v>50</v>
      </c>
      <c r="AO42" s="33">
        <v>22.3</v>
      </c>
      <c r="AP42" s="33">
        <v>5.9</v>
      </c>
      <c r="AQ42" s="33">
        <v>4.9000000000000004</v>
      </c>
      <c r="AR42" s="33">
        <v>33.1</v>
      </c>
      <c r="AS42" s="28">
        <v>105</v>
      </c>
      <c r="AT42" s="29">
        <v>0.31523809523809498</v>
      </c>
      <c r="AU42" s="12">
        <v>0</v>
      </c>
    </row>
    <row r="43" spans="1:47" s="40" customFormat="1" ht="19.649999999999999" customHeight="1" x14ac:dyDescent="0.25">
      <c r="A43" s="54" t="s">
        <v>41</v>
      </c>
      <c r="B43" s="54" t="s">
        <v>57</v>
      </c>
      <c r="C43" s="54" t="s">
        <v>64</v>
      </c>
      <c r="D43" s="44">
        <v>1.78</v>
      </c>
      <c r="E43" s="64">
        <f t="shared" si="0"/>
        <v>110</v>
      </c>
      <c r="F43" s="59">
        <f t="shared" si="1"/>
        <v>0</v>
      </c>
      <c r="G43" s="59">
        <v>1</v>
      </c>
      <c r="H43" s="41">
        <f t="shared" si="2"/>
        <v>110</v>
      </c>
      <c r="I43" s="42">
        <v>0.1</v>
      </c>
      <c r="J43" s="12">
        <v>100</v>
      </c>
      <c r="K43" s="12">
        <v>0</v>
      </c>
      <c r="L43" s="26">
        <v>2</v>
      </c>
      <c r="M43" s="27">
        <v>7</v>
      </c>
      <c r="N43" s="27">
        <v>4</v>
      </c>
      <c r="O43" s="27">
        <v>2</v>
      </c>
      <c r="P43" s="27">
        <v>13</v>
      </c>
      <c r="Q43" s="28">
        <v>53.4</v>
      </c>
      <c r="R43" s="29">
        <v>0.243445692883895</v>
      </c>
      <c r="S43" s="12">
        <v>0</v>
      </c>
      <c r="T43" s="27">
        <v>12</v>
      </c>
      <c r="U43" s="27">
        <v>11</v>
      </c>
      <c r="V43" s="27">
        <v>10</v>
      </c>
      <c r="W43" s="27">
        <f t="shared" si="3"/>
        <v>33</v>
      </c>
      <c r="X43" s="28">
        <v>26.7</v>
      </c>
      <c r="Y43" s="30">
        <f t="shared" si="4"/>
        <v>1.2359550561797754</v>
      </c>
      <c r="Z43" s="13">
        <v>50</v>
      </c>
      <c r="AA43" s="31">
        <v>146989.74</v>
      </c>
      <c r="AB43" s="12">
        <v>620</v>
      </c>
      <c r="AC43" s="12">
        <v>0</v>
      </c>
      <c r="AD43" s="31">
        <v>147609.74</v>
      </c>
      <c r="AE43" s="32">
        <v>240300</v>
      </c>
      <c r="AF43" s="29">
        <v>0.61427274240532703</v>
      </c>
      <c r="AG43" s="12">
        <v>0</v>
      </c>
      <c r="AH43" s="31">
        <v>224900</v>
      </c>
      <c r="AI43" s="12">
        <v>17240</v>
      </c>
      <c r="AJ43" s="12">
        <v>240</v>
      </c>
      <c r="AK43" s="31">
        <v>242380</v>
      </c>
      <c r="AL43" s="32">
        <v>178000</v>
      </c>
      <c r="AM43" s="30">
        <v>1.3616853932584301</v>
      </c>
      <c r="AN43" s="13">
        <v>50</v>
      </c>
      <c r="AO43" s="33">
        <v>27.5</v>
      </c>
      <c r="AP43" s="33">
        <v>10.5</v>
      </c>
      <c r="AQ43" s="33">
        <v>5</v>
      </c>
      <c r="AR43" s="33">
        <v>43</v>
      </c>
      <c r="AS43" s="28">
        <v>49.84</v>
      </c>
      <c r="AT43" s="29">
        <v>0.862760834670947</v>
      </c>
      <c r="AU43" s="12">
        <v>0</v>
      </c>
    </row>
    <row r="44" spans="1:47" s="40" customFormat="1" ht="19.649999999999999" customHeight="1" x14ac:dyDescent="0.25">
      <c r="A44" s="54" t="s">
        <v>41</v>
      </c>
      <c r="B44" s="54" t="s">
        <v>57</v>
      </c>
      <c r="C44" s="54" t="s">
        <v>65</v>
      </c>
      <c r="D44" s="44">
        <v>4.41</v>
      </c>
      <c r="E44" s="64">
        <f t="shared" si="0"/>
        <v>165</v>
      </c>
      <c r="F44" s="59">
        <f t="shared" si="1"/>
        <v>0</v>
      </c>
      <c r="G44" s="59">
        <v>0.90909090909090906</v>
      </c>
      <c r="H44" s="41">
        <f t="shared" si="2"/>
        <v>165</v>
      </c>
      <c r="I44" s="42">
        <v>0.1</v>
      </c>
      <c r="J44" s="12">
        <v>150</v>
      </c>
      <c r="K44" s="12">
        <v>0</v>
      </c>
      <c r="L44" s="26">
        <v>3</v>
      </c>
      <c r="M44" s="27">
        <v>14</v>
      </c>
      <c r="N44" s="27">
        <v>10</v>
      </c>
      <c r="O44" s="27">
        <v>6</v>
      </c>
      <c r="P44" s="27">
        <v>30</v>
      </c>
      <c r="Q44" s="28">
        <v>132.30000000000001</v>
      </c>
      <c r="R44" s="29">
        <v>0.22675736961451201</v>
      </c>
      <c r="S44" s="12">
        <v>0</v>
      </c>
      <c r="T44" s="27">
        <v>31</v>
      </c>
      <c r="U44" s="27">
        <v>27</v>
      </c>
      <c r="V44" s="27">
        <v>25</v>
      </c>
      <c r="W44" s="27">
        <f t="shared" si="3"/>
        <v>83</v>
      </c>
      <c r="X44" s="28">
        <v>66.150000000000006</v>
      </c>
      <c r="Y44" s="30">
        <f t="shared" si="4"/>
        <v>1.254724111866969</v>
      </c>
      <c r="Z44" s="13">
        <v>50</v>
      </c>
      <c r="AA44" s="31">
        <v>664645.29</v>
      </c>
      <c r="AB44" s="12">
        <v>4206</v>
      </c>
      <c r="AC44" s="12">
        <v>4000</v>
      </c>
      <c r="AD44" s="31">
        <v>672851.29</v>
      </c>
      <c r="AE44" s="32">
        <v>595350</v>
      </c>
      <c r="AF44" s="30">
        <v>1.1301776937935699</v>
      </c>
      <c r="AG44" s="13">
        <v>50</v>
      </c>
      <c r="AH44" s="31">
        <v>465700</v>
      </c>
      <c r="AI44" s="12">
        <v>9600</v>
      </c>
      <c r="AJ44" s="12">
        <v>5500</v>
      </c>
      <c r="AK44" s="31">
        <v>480800</v>
      </c>
      <c r="AL44" s="32">
        <v>441000</v>
      </c>
      <c r="AM44" s="30">
        <v>1.09024943310658</v>
      </c>
      <c r="AN44" s="13">
        <v>50</v>
      </c>
      <c r="AO44" s="33">
        <v>30.7</v>
      </c>
      <c r="AP44" s="33">
        <v>12.1</v>
      </c>
      <c r="AQ44" s="33">
        <v>5.4</v>
      </c>
      <c r="AR44" s="33">
        <v>48.2</v>
      </c>
      <c r="AS44" s="28">
        <v>123.48</v>
      </c>
      <c r="AT44" s="29">
        <v>0.39034661483641098</v>
      </c>
      <c r="AU44" s="12">
        <v>0</v>
      </c>
    </row>
    <row r="45" spans="1:47" s="40" customFormat="1" ht="19.649999999999999" customHeight="1" x14ac:dyDescent="0.25">
      <c r="A45" s="54" t="s">
        <v>41</v>
      </c>
      <c r="B45" s="54" t="s">
        <v>57</v>
      </c>
      <c r="C45" s="54" t="s">
        <v>66</v>
      </c>
      <c r="D45" s="44">
        <v>2.2200000000000002</v>
      </c>
      <c r="E45" s="64">
        <f t="shared" si="0"/>
        <v>165</v>
      </c>
      <c r="F45" s="59">
        <f t="shared" si="1"/>
        <v>0</v>
      </c>
      <c r="G45" s="59">
        <v>0.8</v>
      </c>
      <c r="H45" s="41">
        <f t="shared" si="2"/>
        <v>165</v>
      </c>
      <c r="I45" s="42">
        <v>0.1</v>
      </c>
      <c r="J45" s="12">
        <v>150</v>
      </c>
      <c r="K45" s="12">
        <v>0</v>
      </c>
      <c r="L45" s="26">
        <v>3</v>
      </c>
      <c r="M45" s="27">
        <v>11</v>
      </c>
      <c r="N45" s="27">
        <v>11</v>
      </c>
      <c r="O45" s="27">
        <v>9</v>
      </c>
      <c r="P45" s="27">
        <v>31</v>
      </c>
      <c r="Q45" s="28">
        <v>66.599999999999994</v>
      </c>
      <c r="R45" s="29">
        <v>0.46546546546546502</v>
      </c>
      <c r="S45" s="12">
        <v>0</v>
      </c>
      <c r="T45" s="27">
        <v>16</v>
      </c>
      <c r="U45" s="27">
        <v>16</v>
      </c>
      <c r="V45" s="27">
        <v>15</v>
      </c>
      <c r="W45" s="27">
        <f t="shared" si="3"/>
        <v>47</v>
      </c>
      <c r="X45" s="28">
        <v>33.299999999999997</v>
      </c>
      <c r="Y45" s="30">
        <f t="shared" si="4"/>
        <v>1.4114114114114116</v>
      </c>
      <c r="Z45" s="13">
        <v>50</v>
      </c>
      <c r="AA45" s="31">
        <v>329613.21999999997</v>
      </c>
      <c r="AB45" s="12">
        <v>10308</v>
      </c>
      <c r="AC45" s="12">
        <v>7308</v>
      </c>
      <c r="AD45" s="31">
        <v>347229.22</v>
      </c>
      <c r="AE45" s="32">
        <v>299700</v>
      </c>
      <c r="AF45" s="30">
        <v>1.15858932265599</v>
      </c>
      <c r="AG45" s="13">
        <v>50</v>
      </c>
      <c r="AH45" s="31">
        <v>252900</v>
      </c>
      <c r="AI45" s="12">
        <v>15440</v>
      </c>
      <c r="AJ45" s="12">
        <v>13740</v>
      </c>
      <c r="AK45" s="31">
        <v>282080</v>
      </c>
      <c r="AL45" s="32">
        <v>222000</v>
      </c>
      <c r="AM45" s="30">
        <v>1.2706306306306301</v>
      </c>
      <c r="AN45" s="13">
        <v>50</v>
      </c>
      <c r="AO45" s="33">
        <v>22.8</v>
      </c>
      <c r="AP45" s="33">
        <v>7.8</v>
      </c>
      <c r="AQ45" s="33">
        <v>5.8</v>
      </c>
      <c r="AR45" s="33">
        <v>36.4</v>
      </c>
      <c r="AS45" s="28">
        <v>62.16</v>
      </c>
      <c r="AT45" s="29">
        <v>0.58558558558558504</v>
      </c>
      <c r="AU45" s="12">
        <v>0</v>
      </c>
    </row>
    <row r="46" spans="1:47" s="40" customFormat="1" ht="19.649999999999999" customHeight="1" x14ac:dyDescent="0.25">
      <c r="A46" s="54" t="s">
        <v>41</v>
      </c>
      <c r="B46" s="54" t="s">
        <v>57</v>
      </c>
      <c r="C46" s="54" t="s">
        <v>67</v>
      </c>
      <c r="D46" s="44">
        <v>2.29</v>
      </c>
      <c r="E46" s="64">
        <f t="shared" si="0"/>
        <v>55</v>
      </c>
      <c r="F46" s="59">
        <f t="shared" si="1"/>
        <v>0</v>
      </c>
      <c r="G46" s="59">
        <v>1</v>
      </c>
      <c r="H46" s="41">
        <f t="shared" si="2"/>
        <v>55</v>
      </c>
      <c r="I46" s="42">
        <v>0.1</v>
      </c>
      <c r="J46" s="12">
        <v>50</v>
      </c>
      <c r="K46" s="12">
        <v>0</v>
      </c>
      <c r="L46" s="26">
        <v>1</v>
      </c>
      <c r="M46" s="27">
        <v>4</v>
      </c>
      <c r="N46" s="27">
        <v>2</v>
      </c>
      <c r="O46" s="27">
        <v>1</v>
      </c>
      <c r="P46" s="27">
        <v>7</v>
      </c>
      <c r="Q46" s="28">
        <v>68.7</v>
      </c>
      <c r="R46" s="29">
        <v>0.101892285298399</v>
      </c>
      <c r="S46" s="12">
        <v>0</v>
      </c>
      <c r="T46" s="27">
        <v>6</v>
      </c>
      <c r="U46" s="27">
        <v>4</v>
      </c>
      <c r="V46" s="27">
        <v>2</v>
      </c>
      <c r="W46" s="27">
        <f t="shared" si="3"/>
        <v>12</v>
      </c>
      <c r="X46" s="28">
        <v>34.35</v>
      </c>
      <c r="Y46" s="29">
        <f t="shared" si="4"/>
        <v>0.34934497816593885</v>
      </c>
      <c r="Z46" s="12">
        <v>0</v>
      </c>
      <c r="AA46" s="31">
        <v>596428.51999999897</v>
      </c>
      <c r="AB46" s="12">
        <v>3611</v>
      </c>
      <c r="AC46" s="12">
        <v>305</v>
      </c>
      <c r="AD46" s="31">
        <v>600344.51999999897</v>
      </c>
      <c r="AE46" s="32">
        <v>309150</v>
      </c>
      <c r="AF46" s="30">
        <v>1.9419198447355599</v>
      </c>
      <c r="AG46" s="13">
        <v>50</v>
      </c>
      <c r="AH46" s="31">
        <v>162200</v>
      </c>
      <c r="AI46" s="12">
        <v>12000</v>
      </c>
      <c r="AJ46" s="12">
        <v>0</v>
      </c>
      <c r="AK46" s="31">
        <v>174200</v>
      </c>
      <c r="AL46" s="32">
        <v>229000</v>
      </c>
      <c r="AM46" s="29">
        <v>0.76069868995633205</v>
      </c>
      <c r="AN46" s="12">
        <v>0</v>
      </c>
      <c r="AO46" s="33">
        <v>34.200000000000003</v>
      </c>
      <c r="AP46" s="33">
        <v>8.8000000000000007</v>
      </c>
      <c r="AQ46" s="33">
        <v>5.6</v>
      </c>
      <c r="AR46" s="33">
        <v>48.6</v>
      </c>
      <c r="AS46" s="28">
        <v>64.12</v>
      </c>
      <c r="AT46" s="29">
        <v>0.75795383655645698</v>
      </c>
      <c r="AU46" s="12">
        <v>0</v>
      </c>
    </row>
    <row r="47" spans="1:47" s="40" customFormat="1" ht="19.649999999999999" customHeight="1" x14ac:dyDescent="0.25">
      <c r="A47" s="54" t="s">
        <v>41</v>
      </c>
      <c r="B47" s="54" t="s">
        <v>57</v>
      </c>
      <c r="C47" s="54" t="s">
        <v>68</v>
      </c>
      <c r="D47" s="44">
        <v>1.61</v>
      </c>
      <c r="E47" s="64">
        <f t="shared" si="0"/>
        <v>99</v>
      </c>
      <c r="F47" s="59">
        <f t="shared" si="1"/>
        <v>0.10000000000000009</v>
      </c>
      <c r="G47" s="59">
        <v>0.75</v>
      </c>
      <c r="H47" s="41">
        <f t="shared" si="2"/>
        <v>110</v>
      </c>
      <c r="I47" s="42">
        <v>0.1</v>
      </c>
      <c r="J47" s="12">
        <v>100</v>
      </c>
      <c r="K47" s="12">
        <v>0</v>
      </c>
      <c r="L47" s="26">
        <v>2</v>
      </c>
      <c r="M47" s="27">
        <v>1</v>
      </c>
      <c r="N47" s="27">
        <v>0</v>
      </c>
      <c r="O47" s="27">
        <v>0</v>
      </c>
      <c r="P47" s="27">
        <v>1</v>
      </c>
      <c r="Q47" s="28">
        <v>48.3</v>
      </c>
      <c r="R47" s="29">
        <v>2.0703933747412001E-2</v>
      </c>
      <c r="S47" s="12">
        <v>0</v>
      </c>
      <c r="T47" s="27">
        <v>13</v>
      </c>
      <c r="U47" s="27">
        <v>12</v>
      </c>
      <c r="V47" s="27">
        <v>5</v>
      </c>
      <c r="W47" s="27">
        <f t="shared" si="3"/>
        <v>30</v>
      </c>
      <c r="X47" s="28">
        <v>24.15</v>
      </c>
      <c r="Y47" s="30">
        <f t="shared" si="4"/>
        <v>1.2422360248447206</v>
      </c>
      <c r="Z47" s="13">
        <v>50</v>
      </c>
      <c r="AA47" s="31">
        <v>5427.82</v>
      </c>
      <c r="AB47" s="12">
        <v>6</v>
      </c>
      <c r="AC47" s="12">
        <v>0</v>
      </c>
      <c r="AD47" s="31">
        <v>5433.82</v>
      </c>
      <c r="AE47" s="32">
        <v>217350</v>
      </c>
      <c r="AF47" s="29">
        <v>2.5000322061191599E-2</v>
      </c>
      <c r="AG47" s="12">
        <v>0</v>
      </c>
      <c r="AH47" s="31">
        <v>182000</v>
      </c>
      <c r="AI47" s="12">
        <v>20200</v>
      </c>
      <c r="AJ47" s="12">
        <v>6000</v>
      </c>
      <c r="AK47" s="31">
        <v>208200</v>
      </c>
      <c r="AL47" s="32">
        <v>161000</v>
      </c>
      <c r="AM47" s="30">
        <v>1.2931677018633501</v>
      </c>
      <c r="AN47" s="13">
        <v>50</v>
      </c>
      <c r="AO47" s="33">
        <v>23.5</v>
      </c>
      <c r="AP47" s="33">
        <v>5.4</v>
      </c>
      <c r="AQ47" s="33">
        <v>2.7</v>
      </c>
      <c r="AR47" s="33">
        <v>31.6</v>
      </c>
      <c r="AS47" s="28">
        <v>45.08</v>
      </c>
      <c r="AT47" s="29">
        <v>0.70097604259094903</v>
      </c>
      <c r="AU47" s="12">
        <v>0</v>
      </c>
    </row>
    <row r="48" spans="1:47" s="40" customFormat="1" ht="19.649999999999999" customHeight="1" x14ac:dyDescent="0.25">
      <c r="A48" s="54" t="s">
        <v>41</v>
      </c>
      <c r="B48" s="54" t="s">
        <v>57</v>
      </c>
      <c r="C48" s="54" t="s">
        <v>69</v>
      </c>
      <c r="D48" s="44">
        <v>2.66</v>
      </c>
      <c r="E48" s="64">
        <f t="shared" si="0"/>
        <v>110</v>
      </c>
      <c r="F48" s="59">
        <f t="shared" si="1"/>
        <v>0</v>
      </c>
      <c r="G48" s="59">
        <v>1</v>
      </c>
      <c r="H48" s="41">
        <f t="shared" si="2"/>
        <v>110</v>
      </c>
      <c r="I48" s="42">
        <v>0.1</v>
      </c>
      <c r="J48" s="12">
        <v>100</v>
      </c>
      <c r="K48" s="12">
        <v>0</v>
      </c>
      <c r="L48" s="26">
        <v>2</v>
      </c>
      <c r="M48" s="27">
        <v>19</v>
      </c>
      <c r="N48" s="27">
        <v>13</v>
      </c>
      <c r="O48" s="27">
        <v>8</v>
      </c>
      <c r="P48" s="27">
        <v>40</v>
      </c>
      <c r="Q48" s="28">
        <v>79.8</v>
      </c>
      <c r="R48" s="29">
        <v>0.50125313283207995</v>
      </c>
      <c r="S48" s="12">
        <v>0</v>
      </c>
      <c r="T48" s="27">
        <v>20</v>
      </c>
      <c r="U48" s="27">
        <v>20</v>
      </c>
      <c r="V48" s="27">
        <v>18</v>
      </c>
      <c r="W48" s="27">
        <f t="shared" si="3"/>
        <v>58</v>
      </c>
      <c r="X48" s="28">
        <v>39.9</v>
      </c>
      <c r="Y48" s="30">
        <f t="shared" si="4"/>
        <v>1.4536340852130327</v>
      </c>
      <c r="Z48" s="13">
        <v>50</v>
      </c>
      <c r="AA48" s="31">
        <v>112463.91</v>
      </c>
      <c r="AB48" s="12">
        <v>4200</v>
      </c>
      <c r="AC48" s="12">
        <v>4200</v>
      </c>
      <c r="AD48" s="31">
        <v>120863.91</v>
      </c>
      <c r="AE48" s="32">
        <v>359100</v>
      </c>
      <c r="AF48" s="29">
        <v>0.33657451963241403</v>
      </c>
      <c r="AG48" s="12">
        <v>0</v>
      </c>
      <c r="AH48" s="31">
        <v>356400</v>
      </c>
      <c r="AI48" s="12">
        <v>14120</v>
      </c>
      <c r="AJ48" s="12">
        <v>12280</v>
      </c>
      <c r="AK48" s="31">
        <v>382800</v>
      </c>
      <c r="AL48" s="32">
        <v>266000</v>
      </c>
      <c r="AM48" s="30">
        <v>1.4390977443609001</v>
      </c>
      <c r="AN48" s="13">
        <v>50</v>
      </c>
      <c r="AO48" s="33">
        <v>36.6</v>
      </c>
      <c r="AP48" s="33">
        <v>12.6</v>
      </c>
      <c r="AQ48" s="33">
        <v>10.5</v>
      </c>
      <c r="AR48" s="33">
        <v>59.7</v>
      </c>
      <c r="AS48" s="28">
        <v>74.48</v>
      </c>
      <c r="AT48" s="29">
        <v>0.80155746509129999</v>
      </c>
      <c r="AU48" s="12">
        <v>0</v>
      </c>
    </row>
    <row r="49" spans="1:47" s="40" customFormat="1" ht="19.649999999999999" customHeight="1" x14ac:dyDescent="0.25">
      <c r="A49" s="54" t="s">
        <v>41</v>
      </c>
      <c r="B49" s="54" t="s">
        <v>57</v>
      </c>
      <c r="C49" s="54" t="s">
        <v>70</v>
      </c>
      <c r="D49" s="44">
        <v>7.72</v>
      </c>
      <c r="E49" s="64">
        <f t="shared" si="0"/>
        <v>101</v>
      </c>
      <c r="F49" s="59">
        <f t="shared" si="1"/>
        <v>8.8095238095238226E-2</v>
      </c>
      <c r="G49" s="59">
        <v>0.76190476190476186</v>
      </c>
      <c r="H49" s="41">
        <f t="shared" si="2"/>
        <v>110</v>
      </c>
      <c r="I49" s="42">
        <v>0.1</v>
      </c>
      <c r="J49" s="12">
        <v>100</v>
      </c>
      <c r="K49" s="12">
        <v>0</v>
      </c>
      <c r="L49" s="26">
        <v>2</v>
      </c>
      <c r="M49" s="27">
        <v>20</v>
      </c>
      <c r="N49" s="27">
        <v>15</v>
      </c>
      <c r="O49" s="27">
        <v>12</v>
      </c>
      <c r="P49" s="27">
        <v>47</v>
      </c>
      <c r="Q49" s="28">
        <v>231.6</v>
      </c>
      <c r="R49" s="29">
        <v>0.20293609671848001</v>
      </c>
      <c r="S49" s="12">
        <v>0</v>
      </c>
      <c r="T49" s="27">
        <v>53</v>
      </c>
      <c r="U49" s="27">
        <v>48</v>
      </c>
      <c r="V49" s="27">
        <v>44</v>
      </c>
      <c r="W49" s="27">
        <f t="shared" si="3"/>
        <v>145</v>
      </c>
      <c r="X49" s="28">
        <v>115.8</v>
      </c>
      <c r="Y49" s="30">
        <f t="shared" si="4"/>
        <v>1.2521588946459412</v>
      </c>
      <c r="Z49" s="13">
        <v>50</v>
      </c>
      <c r="AA49" s="31">
        <v>833699.11999999895</v>
      </c>
      <c r="AB49" s="12">
        <v>6653.0940000000001</v>
      </c>
      <c r="AC49" s="12">
        <v>6149.0940000000001</v>
      </c>
      <c r="AD49" s="31">
        <v>846501.30799999903</v>
      </c>
      <c r="AE49" s="32">
        <v>1042200</v>
      </c>
      <c r="AF49" s="29">
        <v>0.81222539627710499</v>
      </c>
      <c r="AG49" s="12">
        <v>0</v>
      </c>
      <c r="AH49" s="31">
        <v>941600</v>
      </c>
      <c r="AI49" s="12">
        <v>22980</v>
      </c>
      <c r="AJ49" s="12">
        <v>6080</v>
      </c>
      <c r="AK49" s="31">
        <v>970660</v>
      </c>
      <c r="AL49" s="32">
        <v>772000</v>
      </c>
      <c r="AM49" s="30">
        <v>1.2573316062176201</v>
      </c>
      <c r="AN49" s="13">
        <v>50</v>
      </c>
      <c r="AO49" s="33">
        <v>141.69999999999999</v>
      </c>
      <c r="AP49" s="33">
        <v>37.9</v>
      </c>
      <c r="AQ49" s="33">
        <v>25.6</v>
      </c>
      <c r="AR49" s="33">
        <v>205.2</v>
      </c>
      <c r="AS49" s="28">
        <v>216.16</v>
      </c>
      <c r="AT49" s="29">
        <v>0.94929681717246495</v>
      </c>
      <c r="AU49" s="12">
        <v>0</v>
      </c>
    </row>
    <row r="50" spans="1:47" s="40" customFormat="1" ht="19.649999999999999" customHeight="1" x14ac:dyDescent="0.25">
      <c r="A50" s="54" t="s">
        <v>41</v>
      </c>
      <c r="B50" s="54" t="s">
        <v>57</v>
      </c>
      <c r="C50" s="54" t="s">
        <v>71</v>
      </c>
      <c r="D50" s="44">
        <v>2.6</v>
      </c>
      <c r="E50" s="64">
        <f t="shared" si="0"/>
        <v>165</v>
      </c>
      <c r="F50" s="59">
        <f t="shared" si="1"/>
        <v>0</v>
      </c>
      <c r="G50" s="59">
        <v>1</v>
      </c>
      <c r="H50" s="41">
        <f t="shared" si="2"/>
        <v>165</v>
      </c>
      <c r="I50" s="42">
        <v>0.1</v>
      </c>
      <c r="J50" s="12">
        <v>150</v>
      </c>
      <c r="K50" s="12">
        <v>0</v>
      </c>
      <c r="L50" s="26">
        <v>3</v>
      </c>
      <c r="M50" s="27">
        <v>19</v>
      </c>
      <c r="N50" s="27">
        <v>12</v>
      </c>
      <c r="O50" s="27">
        <v>8</v>
      </c>
      <c r="P50" s="27">
        <v>39</v>
      </c>
      <c r="Q50" s="28">
        <v>78</v>
      </c>
      <c r="R50" s="29">
        <v>0.5</v>
      </c>
      <c r="S50" s="12">
        <v>0</v>
      </c>
      <c r="T50" s="27">
        <v>20</v>
      </c>
      <c r="U50" s="27">
        <v>17</v>
      </c>
      <c r="V50" s="27">
        <v>7</v>
      </c>
      <c r="W50" s="27">
        <f t="shared" si="3"/>
        <v>44</v>
      </c>
      <c r="X50" s="28">
        <v>39</v>
      </c>
      <c r="Y50" s="30">
        <f t="shared" si="4"/>
        <v>1.1282051282051282</v>
      </c>
      <c r="Z50" s="13">
        <v>50</v>
      </c>
      <c r="AA50" s="31">
        <v>404014.38</v>
      </c>
      <c r="AB50" s="12">
        <v>4180</v>
      </c>
      <c r="AC50" s="12">
        <v>600</v>
      </c>
      <c r="AD50" s="31">
        <v>408794.38</v>
      </c>
      <c r="AE50" s="32">
        <v>351000</v>
      </c>
      <c r="AF50" s="30">
        <v>1.1646563532763501</v>
      </c>
      <c r="AG50" s="13">
        <v>50</v>
      </c>
      <c r="AH50" s="31">
        <v>319001</v>
      </c>
      <c r="AI50" s="12">
        <v>20200</v>
      </c>
      <c r="AJ50" s="12">
        <v>4600</v>
      </c>
      <c r="AK50" s="31">
        <v>343801</v>
      </c>
      <c r="AL50" s="32">
        <v>260000</v>
      </c>
      <c r="AM50" s="30">
        <v>1.32231153846154</v>
      </c>
      <c r="AN50" s="13">
        <v>50</v>
      </c>
      <c r="AO50" s="33">
        <v>28.6</v>
      </c>
      <c r="AP50" s="33">
        <v>8.8000000000000007</v>
      </c>
      <c r="AQ50" s="33">
        <v>6.2</v>
      </c>
      <c r="AR50" s="33">
        <v>43.6</v>
      </c>
      <c r="AS50" s="28">
        <v>72.8</v>
      </c>
      <c r="AT50" s="29">
        <v>0.59890109890109899</v>
      </c>
      <c r="AU50" s="12">
        <v>0</v>
      </c>
    </row>
    <row r="51" spans="1:47" s="40" customFormat="1" ht="19.649999999999999" customHeight="1" x14ac:dyDescent="0.25">
      <c r="A51" s="54" t="s">
        <v>41</v>
      </c>
      <c r="B51" s="54" t="s">
        <v>57</v>
      </c>
      <c r="C51" s="54" t="s">
        <v>72</v>
      </c>
      <c r="D51" s="44">
        <v>4.04</v>
      </c>
      <c r="E51" s="64">
        <f t="shared" si="0"/>
        <v>141</v>
      </c>
      <c r="F51" s="59">
        <f t="shared" si="1"/>
        <v>0.15000000000000013</v>
      </c>
      <c r="G51" s="59">
        <v>0.7</v>
      </c>
      <c r="H51" s="41">
        <f t="shared" si="2"/>
        <v>165</v>
      </c>
      <c r="I51" s="42">
        <v>0.1</v>
      </c>
      <c r="J51" s="12">
        <v>150</v>
      </c>
      <c r="K51" s="12">
        <v>0</v>
      </c>
      <c r="L51" s="26">
        <v>3</v>
      </c>
      <c r="M51" s="27">
        <v>25</v>
      </c>
      <c r="N51" s="27">
        <v>13</v>
      </c>
      <c r="O51" s="27">
        <v>9</v>
      </c>
      <c r="P51" s="27">
        <v>47</v>
      </c>
      <c r="Q51" s="28">
        <v>121.2</v>
      </c>
      <c r="R51" s="29">
        <v>0.38778877887788799</v>
      </c>
      <c r="S51" s="12">
        <v>0</v>
      </c>
      <c r="T51" s="27">
        <v>34</v>
      </c>
      <c r="U51" s="27">
        <v>26</v>
      </c>
      <c r="V51" s="27">
        <v>19</v>
      </c>
      <c r="W51" s="27">
        <f t="shared" si="3"/>
        <v>79</v>
      </c>
      <c r="X51" s="28">
        <v>60.6</v>
      </c>
      <c r="Y51" s="30">
        <f t="shared" si="4"/>
        <v>1.3036303630363035</v>
      </c>
      <c r="Z51" s="13">
        <v>50</v>
      </c>
      <c r="AA51" s="31">
        <v>583787.29</v>
      </c>
      <c r="AB51" s="12">
        <v>22622</v>
      </c>
      <c r="AC51" s="12">
        <v>22220</v>
      </c>
      <c r="AD51" s="31">
        <v>628629.29</v>
      </c>
      <c r="AE51" s="32">
        <v>545400</v>
      </c>
      <c r="AF51" s="30">
        <v>1.1526022918958601</v>
      </c>
      <c r="AG51" s="13">
        <v>50</v>
      </c>
      <c r="AH51" s="31">
        <v>471320</v>
      </c>
      <c r="AI51" s="12">
        <v>26104</v>
      </c>
      <c r="AJ51" s="12">
        <v>2000</v>
      </c>
      <c r="AK51" s="31">
        <v>499424</v>
      </c>
      <c r="AL51" s="32">
        <v>404000</v>
      </c>
      <c r="AM51" s="30">
        <v>1.23619801980198</v>
      </c>
      <c r="AN51" s="13">
        <v>50</v>
      </c>
      <c r="AO51" s="33">
        <v>39.299999999999997</v>
      </c>
      <c r="AP51" s="33">
        <v>11.7</v>
      </c>
      <c r="AQ51" s="33">
        <v>7</v>
      </c>
      <c r="AR51" s="33">
        <v>58</v>
      </c>
      <c r="AS51" s="28">
        <v>113.12</v>
      </c>
      <c r="AT51" s="29">
        <v>0.51272984441301295</v>
      </c>
      <c r="AU51" s="12">
        <v>0</v>
      </c>
    </row>
    <row r="52" spans="1:47" s="40" customFormat="1" ht="19.649999999999999" customHeight="1" x14ac:dyDescent="0.25">
      <c r="A52" s="54" t="s">
        <v>41</v>
      </c>
      <c r="B52" s="54" t="s">
        <v>73</v>
      </c>
      <c r="C52" s="54" t="s">
        <v>74</v>
      </c>
      <c r="D52" s="44">
        <v>3.3</v>
      </c>
      <c r="E52" s="64">
        <f t="shared" si="0"/>
        <v>165</v>
      </c>
      <c r="F52" s="59">
        <f t="shared" si="1"/>
        <v>0</v>
      </c>
      <c r="G52" s="59">
        <v>1</v>
      </c>
      <c r="H52" s="41">
        <f t="shared" si="2"/>
        <v>165</v>
      </c>
      <c r="I52" s="42">
        <v>0.1</v>
      </c>
      <c r="J52" s="12">
        <v>150</v>
      </c>
      <c r="K52" s="12">
        <v>0</v>
      </c>
      <c r="L52" s="26">
        <v>3</v>
      </c>
      <c r="M52" s="27">
        <v>11</v>
      </c>
      <c r="N52" s="27">
        <v>10</v>
      </c>
      <c r="O52" s="27">
        <v>4</v>
      </c>
      <c r="P52" s="27">
        <v>25</v>
      </c>
      <c r="Q52" s="28">
        <v>99</v>
      </c>
      <c r="R52" s="29">
        <v>0.25252525252525199</v>
      </c>
      <c r="S52" s="12">
        <v>0</v>
      </c>
      <c r="T52" s="27">
        <v>28</v>
      </c>
      <c r="U52" s="27">
        <v>26</v>
      </c>
      <c r="V52" s="27">
        <v>18</v>
      </c>
      <c r="W52" s="27">
        <f t="shared" si="3"/>
        <v>72</v>
      </c>
      <c r="X52" s="28">
        <v>49.5</v>
      </c>
      <c r="Y52" s="30">
        <f t="shared" si="4"/>
        <v>1.4545454545454546</v>
      </c>
      <c r="Z52" s="13">
        <v>50</v>
      </c>
      <c r="AA52" s="31">
        <v>606289.79</v>
      </c>
      <c r="AB52" s="12">
        <v>22163</v>
      </c>
      <c r="AC52" s="12">
        <v>22143</v>
      </c>
      <c r="AD52" s="31">
        <v>650595.79</v>
      </c>
      <c r="AE52" s="32">
        <v>445500</v>
      </c>
      <c r="AF52" s="30">
        <v>1.46037214365881</v>
      </c>
      <c r="AG52" s="13">
        <v>50</v>
      </c>
      <c r="AH52" s="31">
        <v>340200</v>
      </c>
      <c r="AI52" s="12">
        <v>9800</v>
      </c>
      <c r="AJ52" s="12">
        <v>1800</v>
      </c>
      <c r="AK52" s="31">
        <v>351800</v>
      </c>
      <c r="AL52" s="32">
        <v>330000</v>
      </c>
      <c r="AM52" s="30">
        <v>1.0660606060606099</v>
      </c>
      <c r="AN52" s="13">
        <v>50</v>
      </c>
      <c r="AO52" s="33">
        <v>38.9</v>
      </c>
      <c r="AP52" s="33">
        <v>20.100000000000001</v>
      </c>
      <c r="AQ52" s="33">
        <v>13.5</v>
      </c>
      <c r="AR52" s="33">
        <v>72.5</v>
      </c>
      <c r="AS52" s="28">
        <v>92.4</v>
      </c>
      <c r="AT52" s="29">
        <v>0.78463203463203501</v>
      </c>
      <c r="AU52" s="12">
        <v>0</v>
      </c>
    </row>
    <row r="53" spans="1:47" s="40" customFormat="1" ht="19.649999999999999" customHeight="1" x14ac:dyDescent="0.25">
      <c r="A53" s="54" t="s">
        <v>41</v>
      </c>
      <c r="B53" s="54" t="s">
        <v>73</v>
      </c>
      <c r="C53" s="54" t="s">
        <v>75</v>
      </c>
      <c r="D53" s="44">
        <v>3.54</v>
      </c>
      <c r="E53" s="64">
        <f t="shared" si="0"/>
        <v>440</v>
      </c>
      <c r="F53" s="59">
        <f t="shared" si="1"/>
        <v>0</v>
      </c>
      <c r="G53" s="59">
        <v>1</v>
      </c>
      <c r="H53" s="41">
        <f t="shared" si="2"/>
        <v>440</v>
      </c>
      <c r="I53" s="42">
        <v>0.1</v>
      </c>
      <c r="J53" s="12">
        <v>400</v>
      </c>
      <c r="K53" s="13">
        <v>150</v>
      </c>
      <c r="L53" s="26">
        <v>5</v>
      </c>
      <c r="M53" s="27">
        <v>55</v>
      </c>
      <c r="N53" s="27">
        <v>41</v>
      </c>
      <c r="O53" s="27">
        <v>34</v>
      </c>
      <c r="P53" s="27">
        <v>130</v>
      </c>
      <c r="Q53" s="28">
        <v>106.2</v>
      </c>
      <c r="R53" s="30">
        <v>1.2241054613936</v>
      </c>
      <c r="S53" s="13">
        <v>50</v>
      </c>
      <c r="T53" s="27">
        <v>28</v>
      </c>
      <c r="U53" s="27">
        <v>26</v>
      </c>
      <c r="V53" s="27">
        <v>23</v>
      </c>
      <c r="W53" s="27">
        <f t="shared" si="3"/>
        <v>77</v>
      </c>
      <c r="X53" s="28">
        <v>53.1</v>
      </c>
      <c r="Y53" s="30">
        <f t="shared" si="4"/>
        <v>1.4500941619585688</v>
      </c>
      <c r="Z53" s="13">
        <v>50</v>
      </c>
      <c r="AA53" s="31">
        <v>867363.76</v>
      </c>
      <c r="AB53" s="12">
        <v>21824</v>
      </c>
      <c r="AC53" s="12">
        <v>21802</v>
      </c>
      <c r="AD53" s="31">
        <v>910989.76</v>
      </c>
      <c r="AE53" s="32">
        <v>477900</v>
      </c>
      <c r="AF53" s="30">
        <v>1.90623511194811</v>
      </c>
      <c r="AG53" s="13">
        <v>50</v>
      </c>
      <c r="AH53" s="31">
        <v>422600</v>
      </c>
      <c r="AI53" s="12">
        <v>39200</v>
      </c>
      <c r="AJ53" s="12">
        <v>19600</v>
      </c>
      <c r="AK53" s="31">
        <v>481400</v>
      </c>
      <c r="AL53" s="32">
        <v>354000</v>
      </c>
      <c r="AM53" s="30">
        <v>1.3598870056497201</v>
      </c>
      <c r="AN53" s="13">
        <v>50</v>
      </c>
      <c r="AO53" s="33">
        <v>58.3</v>
      </c>
      <c r="AP53" s="33">
        <v>33.799999999999997</v>
      </c>
      <c r="AQ53" s="33">
        <v>27</v>
      </c>
      <c r="AR53" s="33">
        <v>119.1</v>
      </c>
      <c r="AS53" s="28">
        <v>99.12</v>
      </c>
      <c r="AT53" s="30">
        <v>1.2015738498789299</v>
      </c>
      <c r="AU53" s="13">
        <v>50</v>
      </c>
    </row>
    <row r="54" spans="1:47" s="40" customFormat="1" ht="19.649999999999999" customHeight="1" x14ac:dyDescent="0.25">
      <c r="A54" s="54" t="s">
        <v>41</v>
      </c>
      <c r="B54" s="54" t="s">
        <v>73</v>
      </c>
      <c r="C54" s="54" t="s">
        <v>76</v>
      </c>
      <c r="D54" s="44">
        <v>3.95</v>
      </c>
      <c r="E54" s="64">
        <f t="shared" si="0"/>
        <v>154</v>
      </c>
      <c r="F54" s="59">
        <f t="shared" si="1"/>
        <v>7.2222222222222299E-2</v>
      </c>
      <c r="G54" s="59">
        <v>0.77777777777777779</v>
      </c>
      <c r="H54" s="41">
        <f t="shared" si="2"/>
        <v>165</v>
      </c>
      <c r="I54" s="42">
        <v>0.1</v>
      </c>
      <c r="J54" s="12">
        <v>150</v>
      </c>
      <c r="K54" s="12">
        <v>0</v>
      </c>
      <c r="L54" s="26">
        <v>3</v>
      </c>
      <c r="M54" s="27">
        <v>32</v>
      </c>
      <c r="N54" s="27">
        <v>23</v>
      </c>
      <c r="O54" s="27">
        <v>17</v>
      </c>
      <c r="P54" s="27">
        <v>72</v>
      </c>
      <c r="Q54" s="28">
        <v>118.5</v>
      </c>
      <c r="R54" s="29">
        <v>0.607594936708861</v>
      </c>
      <c r="S54" s="12">
        <v>0</v>
      </c>
      <c r="T54" s="27">
        <v>26</v>
      </c>
      <c r="U54" s="27">
        <v>21</v>
      </c>
      <c r="V54" s="27">
        <v>19</v>
      </c>
      <c r="W54" s="27">
        <f t="shared" si="3"/>
        <v>66</v>
      </c>
      <c r="X54" s="28">
        <v>59.25</v>
      </c>
      <c r="Y54" s="30">
        <f t="shared" si="4"/>
        <v>1.1139240506329113</v>
      </c>
      <c r="Z54" s="13">
        <v>50</v>
      </c>
      <c r="AA54" s="31">
        <f>505623.58+300000</f>
        <v>805623.58000000007</v>
      </c>
      <c r="AB54" s="12">
        <v>5912</v>
      </c>
      <c r="AC54" s="12">
        <v>810</v>
      </c>
      <c r="AD54" s="31">
        <f>SUM(AA54:AC54)</f>
        <v>812345.58000000007</v>
      </c>
      <c r="AE54" s="32">
        <v>533250</v>
      </c>
      <c r="AF54" s="30">
        <f>AD54/AE54</f>
        <v>1.5233859915611816</v>
      </c>
      <c r="AG54" s="13">
        <v>50</v>
      </c>
      <c r="AH54" s="31">
        <f>304500+60936</f>
        <v>365436</v>
      </c>
      <c r="AI54" s="12">
        <v>15300</v>
      </c>
      <c r="AJ54" s="12">
        <v>13700</v>
      </c>
      <c r="AK54" s="31">
        <f>SUM(AH54:AJ54)</f>
        <v>394436</v>
      </c>
      <c r="AL54" s="32">
        <v>395000</v>
      </c>
      <c r="AM54" s="30">
        <f>AK54/AL54</f>
        <v>0.99857215189873416</v>
      </c>
      <c r="AN54" s="13">
        <v>50</v>
      </c>
      <c r="AO54" s="33">
        <v>58</v>
      </c>
      <c r="AP54" s="33">
        <v>24.4</v>
      </c>
      <c r="AQ54" s="33">
        <v>16.399999999999999</v>
      </c>
      <c r="AR54" s="33">
        <v>98.8</v>
      </c>
      <c r="AS54" s="28">
        <v>110.6</v>
      </c>
      <c r="AT54" s="29">
        <v>0.89330922242314603</v>
      </c>
      <c r="AU54" s="12">
        <v>0</v>
      </c>
    </row>
    <row r="55" spans="1:47" s="40" customFormat="1" ht="19.649999999999999" customHeight="1" x14ac:dyDescent="0.25">
      <c r="A55" s="54" t="s">
        <v>41</v>
      </c>
      <c r="B55" s="54" t="s">
        <v>73</v>
      </c>
      <c r="C55" s="54" t="s">
        <v>77</v>
      </c>
      <c r="D55" s="44">
        <v>1.6</v>
      </c>
      <c r="E55" s="64">
        <f t="shared" si="0"/>
        <v>165</v>
      </c>
      <c r="F55" s="59">
        <f t="shared" si="1"/>
        <v>0</v>
      </c>
      <c r="G55" s="59">
        <v>1</v>
      </c>
      <c r="H55" s="41">
        <f t="shared" si="2"/>
        <v>165</v>
      </c>
      <c r="I55" s="42">
        <v>0.1</v>
      </c>
      <c r="J55" s="12">
        <v>150</v>
      </c>
      <c r="K55" s="12">
        <v>0</v>
      </c>
      <c r="L55" s="26">
        <v>3</v>
      </c>
      <c r="M55" s="27">
        <v>8</v>
      </c>
      <c r="N55" s="27">
        <v>7</v>
      </c>
      <c r="O55" s="27">
        <v>5</v>
      </c>
      <c r="P55" s="27">
        <v>20</v>
      </c>
      <c r="Q55" s="28">
        <v>48</v>
      </c>
      <c r="R55" s="29">
        <v>0.41666666666666702</v>
      </c>
      <c r="S55" s="12">
        <v>0</v>
      </c>
      <c r="T55" s="27">
        <v>11</v>
      </c>
      <c r="U55" s="27">
        <v>11</v>
      </c>
      <c r="V55" s="27">
        <v>7</v>
      </c>
      <c r="W55" s="27">
        <f t="shared" si="3"/>
        <v>29</v>
      </c>
      <c r="X55" s="28">
        <v>24</v>
      </c>
      <c r="Y55" s="30">
        <f t="shared" si="4"/>
        <v>1.2083333333333333</v>
      </c>
      <c r="Z55" s="13">
        <v>50</v>
      </c>
      <c r="AA55" s="31">
        <v>567413.51</v>
      </c>
      <c r="AB55" s="12">
        <v>52038.12</v>
      </c>
      <c r="AC55" s="12">
        <v>12028</v>
      </c>
      <c r="AD55" s="31">
        <v>631479.63</v>
      </c>
      <c r="AE55" s="32">
        <v>216000</v>
      </c>
      <c r="AF55" s="30">
        <v>2.9235168055555598</v>
      </c>
      <c r="AG55" s="13">
        <v>50</v>
      </c>
      <c r="AH55" s="31">
        <v>126500</v>
      </c>
      <c r="AI55" s="12">
        <v>3200</v>
      </c>
      <c r="AJ55" s="12">
        <v>0</v>
      </c>
      <c r="AK55" s="31">
        <v>129700</v>
      </c>
      <c r="AL55" s="32">
        <v>160000</v>
      </c>
      <c r="AM55" s="29">
        <v>0.81062500000000004</v>
      </c>
      <c r="AN55" s="12">
        <v>0</v>
      </c>
      <c r="AO55" s="33">
        <v>26.1</v>
      </c>
      <c r="AP55" s="33">
        <v>14.3</v>
      </c>
      <c r="AQ55" s="33">
        <v>8.8000000000000007</v>
      </c>
      <c r="AR55" s="33">
        <v>49.2</v>
      </c>
      <c r="AS55" s="28">
        <v>44.8</v>
      </c>
      <c r="AT55" s="30">
        <v>1.09821428571429</v>
      </c>
      <c r="AU55" s="13">
        <v>50</v>
      </c>
    </row>
    <row r="56" spans="1:47" s="40" customFormat="1" ht="19.649999999999999" customHeight="1" x14ac:dyDescent="0.25">
      <c r="A56" s="54" t="s">
        <v>41</v>
      </c>
      <c r="B56" s="54" t="s">
        <v>73</v>
      </c>
      <c r="C56" s="54" t="s">
        <v>78</v>
      </c>
      <c r="D56" s="44">
        <v>2.95</v>
      </c>
      <c r="E56" s="64">
        <f t="shared" si="0"/>
        <v>440</v>
      </c>
      <c r="F56" s="59">
        <f t="shared" si="1"/>
        <v>0</v>
      </c>
      <c r="G56" s="59">
        <v>1</v>
      </c>
      <c r="H56" s="41">
        <f t="shared" si="2"/>
        <v>440</v>
      </c>
      <c r="I56" s="42">
        <v>0.1</v>
      </c>
      <c r="J56" s="12">
        <v>400</v>
      </c>
      <c r="K56" s="13">
        <v>150</v>
      </c>
      <c r="L56" s="26">
        <v>5</v>
      </c>
      <c r="M56" s="27">
        <v>51</v>
      </c>
      <c r="N56" s="27">
        <v>36</v>
      </c>
      <c r="O56" s="27">
        <v>34</v>
      </c>
      <c r="P56" s="27">
        <v>121</v>
      </c>
      <c r="Q56" s="28">
        <v>88.5</v>
      </c>
      <c r="R56" s="30">
        <v>1.36723163841808</v>
      </c>
      <c r="S56" s="13">
        <v>50</v>
      </c>
      <c r="T56" s="27">
        <v>26</v>
      </c>
      <c r="U56" s="27">
        <v>25</v>
      </c>
      <c r="V56" s="27">
        <v>24</v>
      </c>
      <c r="W56" s="27">
        <f t="shared" si="3"/>
        <v>75</v>
      </c>
      <c r="X56" s="28">
        <v>44.25</v>
      </c>
      <c r="Y56" s="30">
        <f t="shared" si="4"/>
        <v>1.6949152542372881</v>
      </c>
      <c r="Z56" s="13">
        <v>50</v>
      </c>
      <c r="AA56" s="31">
        <v>555288.46</v>
      </c>
      <c r="AB56" s="12">
        <v>17334</v>
      </c>
      <c r="AC56" s="12">
        <v>2426</v>
      </c>
      <c r="AD56" s="31">
        <v>575048.46</v>
      </c>
      <c r="AE56" s="32">
        <v>398250</v>
      </c>
      <c r="AF56" s="30">
        <v>1.44393838041431</v>
      </c>
      <c r="AG56" s="13">
        <v>50</v>
      </c>
      <c r="AH56" s="31">
        <v>420500</v>
      </c>
      <c r="AI56" s="12">
        <v>12200</v>
      </c>
      <c r="AJ56" s="12">
        <v>6400</v>
      </c>
      <c r="AK56" s="31">
        <v>439100</v>
      </c>
      <c r="AL56" s="32">
        <v>295000</v>
      </c>
      <c r="AM56" s="30">
        <v>1.48847457627119</v>
      </c>
      <c r="AN56" s="13">
        <v>50</v>
      </c>
      <c r="AO56" s="33">
        <v>53.8</v>
      </c>
      <c r="AP56" s="33">
        <v>30.8</v>
      </c>
      <c r="AQ56" s="33">
        <v>28.8</v>
      </c>
      <c r="AR56" s="33">
        <v>113.4</v>
      </c>
      <c r="AS56" s="28">
        <v>82.6</v>
      </c>
      <c r="AT56" s="30">
        <v>1.3728813559322</v>
      </c>
      <c r="AU56" s="13">
        <v>50</v>
      </c>
    </row>
    <row r="57" spans="1:47" s="40" customFormat="1" ht="19.649999999999999" customHeight="1" x14ac:dyDescent="0.25">
      <c r="A57" s="54" t="s">
        <v>41</v>
      </c>
      <c r="B57" s="54" t="s">
        <v>73</v>
      </c>
      <c r="C57" s="54" t="s">
        <v>79</v>
      </c>
      <c r="D57" s="44">
        <v>1.78</v>
      </c>
      <c r="E57" s="64">
        <f t="shared" si="0"/>
        <v>330</v>
      </c>
      <c r="F57" s="59">
        <f t="shared" si="1"/>
        <v>0.25000000000000011</v>
      </c>
      <c r="G57" s="59">
        <v>0.6</v>
      </c>
      <c r="H57" s="41">
        <f t="shared" si="2"/>
        <v>440</v>
      </c>
      <c r="I57" s="42">
        <v>0.1</v>
      </c>
      <c r="J57" s="12">
        <v>400</v>
      </c>
      <c r="K57" s="13">
        <v>150</v>
      </c>
      <c r="L57" s="26">
        <v>5</v>
      </c>
      <c r="M57" s="27">
        <v>22</v>
      </c>
      <c r="N57" s="27">
        <v>20</v>
      </c>
      <c r="O57" s="27">
        <v>18</v>
      </c>
      <c r="P57" s="27">
        <v>60</v>
      </c>
      <c r="Q57" s="28">
        <v>53.4</v>
      </c>
      <c r="R57" s="30">
        <v>1.1235955056179801</v>
      </c>
      <c r="S57" s="13">
        <v>50</v>
      </c>
      <c r="T57" s="27">
        <v>15</v>
      </c>
      <c r="U57" s="27">
        <v>14</v>
      </c>
      <c r="V57" s="27">
        <v>14</v>
      </c>
      <c r="W57" s="27">
        <f t="shared" si="3"/>
        <v>43</v>
      </c>
      <c r="X57" s="28">
        <v>26.7</v>
      </c>
      <c r="Y57" s="30">
        <f t="shared" si="4"/>
        <v>1.6104868913857677</v>
      </c>
      <c r="Z57" s="13">
        <v>50</v>
      </c>
      <c r="AA57" s="31">
        <v>352531.76</v>
      </c>
      <c r="AB57" s="12">
        <v>0</v>
      </c>
      <c r="AC57" s="12">
        <v>0</v>
      </c>
      <c r="AD57" s="31">
        <v>352531.76</v>
      </c>
      <c r="AE57" s="32">
        <v>240300</v>
      </c>
      <c r="AF57" s="30">
        <v>1.4670485226799801</v>
      </c>
      <c r="AG57" s="13">
        <v>50</v>
      </c>
      <c r="AH57" s="31">
        <v>193400</v>
      </c>
      <c r="AI57" s="12">
        <v>14660</v>
      </c>
      <c r="AJ57" s="12">
        <v>12260</v>
      </c>
      <c r="AK57" s="31">
        <v>220320</v>
      </c>
      <c r="AL57" s="32">
        <v>178000</v>
      </c>
      <c r="AM57" s="30">
        <v>1.2377528089887599</v>
      </c>
      <c r="AN57" s="13">
        <v>50</v>
      </c>
      <c r="AO57" s="33">
        <v>28</v>
      </c>
      <c r="AP57" s="33">
        <v>21.4</v>
      </c>
      <c r="AQ57" s="33">
        <v>19.8</v>
      </c>
      <c r="AR57" s="33">
        <v>69.2</v>
      </c>
      <c r="AS57" s="28">
        <v>49.84</v>
      </c>
      <c r="AT57" s="30">
        <v>1.3884430176564999</v>
      </c>
      <c r="AU57" s="13">
        <v>50</v>
      </c>
    </row>
    <row r="58" spans="1:47" s="40" customFormat="1" ht="19.649999999999999" customHeight="1" x14ac:dyDescent="0.25">
      <c r="A58" s="54" t="s">
        <v>41</v>
      </c>
      <c r="B58" s="54" t="s">
        <v>73</v>
      </c>
      <c r="C58" s="54" t="s">
        <v>80</v>
      </c>
      <c r="D58" s="44">
        <v>4.83</v>
      </c>
      <c r="E58" s="64">
        <f t="shared" si="0"/>
        <v>275</v>
      </c>
      <c r="F58" s="59">
        <f t="shared" si="1"/>
        <v>0</v>
      </c>
      <c r="G58" s="59">
        <v>1</v>
      </c>
      <c r="H58" s="41">
        <f t="shared" si="2"/>
        <v>275</v>
      </c>
      <c r="I58" s="42">
        <v>0.1</v>
      </c>
      <c r="J58" s="12">
        <v>250</v>
      </c>
      <c r="K58" s="13">
        <v>50</v>
      </c>
      <c r="L58" s="26">
        <v>4</v>
      </c>
      <c r="M58" s="27">
        <v>39</v>
      </c>
      <c r="N58" s="27">
        <v>32</v>
      </c>
      <c r="O58" s="27">
        <v>31</v>
      </c>
      <c r="P58" s="27">
        <v>102</v>
      </c>
      <c r="Q58" s="28">
        <v>144.9</v>
      </c>
      <c r="R58" s="29">
        <v>0.70393374741200798</v>
      </c>
      <c r="S58" s="12">
        <v>0</v>
      </c>
      <c r="T58" s="27">
        <v>29</v>
      </c>
      <c r="U58" s="27">
        <v>28</v>
      </c>
      <c r="V58" s="27">
        <v>27</v>
      </c>
      <c r="W58" s="27">
        <f t="shared" si="3"/>
        <v>84</v>
      </c>
      <c r="X58" s="28">
        <v>72.45</v>
      </c>
      <c r="Y58" s="30">
        <f t="shared" si="4"/>
        <v>1.1594202898550725</v>
      </c>
      <c r="Z58" s="13">
        <v>50</v>
      </c>
      <c r="AA58" s="31">
        <v>1387732.91</v>
      </c>
      <c r="AB58" s="12">
        <v>208000</v>
      </c>
      <c r="AC58" s="12">
        <v>198000</v>
      </c>
      <c r="AD58" s="31">
        <v>1793732.91</v>
      </c>
      <c r="AE58" s="32">
        <v>652050</v>
      </c>
      <c r="AF58" s="30">
        <v>2.7509131354957401</v>
      </c>
      <c r="AG58" s="13">
        <v>50</v>
      </c>
      <c r="AH58" s="31">
        <v>510378.21</v>
      </c>
      <c r="AI58" s="12">
        <v>60725.642</v>
      </c>
      <c r="AJ58" s="12">
        <v>46725.642</v>
      </c>
      <c r="AK58" s="31">
        <v>617829.49399999995</v>
      </c>
      <c r="AL58" s="32">
        <v>483000</v>
      </c>
      <c r="AM58" s="30">
        <v>1.2791500910973099</v>
      </c>
      <c r="AN58" s="13">
        <v>50</v>
      </c>
      <c r="AO58" s="33">
        <v>72.2</v>
      </c>
      <c r="AP58" s="33">
        <v>34.799999999999997</v>
      </c>
      <c r="AQ58" s="33">
        <v>28.6</v>
      </c>
      <c r="AR58" s="33">
        <v>135.6</v>
      </c>
      <c r="AS58" s="28">
        <v>135.24</v>
      </c>
      <c r="AT58" s="30">
        <v>1.00266193433895</v>
      </c>
      <c r="AU58" s="13">
        <v>50</v>
      </c>
    </row>
    <row r="59" spans="1:47" s="40" customFormat="1" ht="19.649999999999999" customHeight="1" x14ac:dyDescent="0.25">
      <c r="A59" s="54" t="s">
        <v>41</v>
      </c>
      <c r="B59" s="54" t="s">
        <v>73</v>
      </c>
      <c r="C59" s="54" t="s">
        <v>81</v>
      </c>
      <c r="D59" s="44">
        <v>2.2799999999999998</v>
      </c>
      <c r="E59" s="64">
        <f t="shared" si="0"/>
        <v>110</v>
      </c>
      <c r="F59" s="59">
        <f t="shared" si="1"/>
        <v>0</v>
      </c>
      <c r="G59" s="59">
        <v>0.8</v>
      </c>
      <c r="H59" s="41">
        <f t="shared" si="2"/>
        <v>110</v>
      </c>
      <c r="I59" s="42">
        <v>0.1</v>
      </c>
      <c r="J59" s="12">
        <v>100</v>
      </c>
      <c r="K59" s="12">
        <v>0</v>
      </c>
      <c r="L59" s="26">
        <v>2</v>
      </c>
      <c r="M59" s="27">
        <v>30</v>
      </c>
      <c r="N59" s="27">
        <v>30</v>
      </c>
      <c r="O59" s="27">
        <v>12</v>
      </c>
      <c r="P59" s="27">
        <v>72</v>
      </c>
      <c r="Q59" s="28">
        <v>68.400000000000006</v>
      </c>
      <c r="R59" s="30">
        <v>1.0526315789473699</v>
      </c>
      <c r="S59" s="13">
        <v>50</v>
      </c>
      <c r="T59" s="27">
        <v>14</v>
      </c>
      <c r="U59" s="27">
        <v>13</v>
      </c>
      <c r="V59" s="27">
        <v>12</v>
      </c>
      <c r="W59" s="27">
        <f t="shared" si="3"/>
        <v>39</v>
      </c>
      <c r="X59" s="28">
        <v>34.200000000000003</v>
      </c>
      <c r="Y59" s="30">
        <f t="shared" si="4"/>
        <v>1.1403508771929824</v>
      </c>
      <c r="Z59" s="13">
        <v>50</v>
      </c>
      <c r="AA59" s="31">
        <v>145479.17000000001</v>
      </c>
      <c r="AB59" s="12">
        <v>1000</v>
      </c>
      <c r="AC59" s="12">
        <v>0</v>
      </c>
      <c r="AD59" s="31">
        <v>146479.17000000001</v>
      </c>
      <c r="AE59" s="32">
        <v>307800</v>
      </c>
      <c r="AF59" s="29">
        <v>0.475890740740741</v>
      </c>
      <c r="AG59" s="12">
        <v>0</v>
      </c>
      <c r="AH59" s="31">
        <v>82000</v>
      </c>
      <c r="AI59" s="12">
        <v>2800</v>
      </c>
      <c r="AJ59" s="12">
        <v>400</v>
      </c>
      <c r="AK59" s="31">
        <v>85200</v>
      </c>
      <c r="AL59" s="32">
        <v>228000</v>
      </c>
      <c r="AM59" s="29">
        <v>0.37368421052631601</v>
      </c>
      <c r="AN59" s="12">
        <v>0</v>
      </c>
      <c r="AO59" s="33">
        <v>29.6</v>
      </c>
      <c r="AP59" s="33">
        <v>13.7</v>
      </c>
      <c r="AQ59" s="33">
        <v>9.1</v>
      </c>
      <c r="AR59" s="33">
        <v>52.4</v>
      </c>
      <c r="AS59" s="28">
        <v>63.84</v>
      </c>
      <c r="AT59" s="29">
        <v>0.82080200501253098</v>
      </c>
      <c r="AU59" s="12">
        <v>0</v>
      </c>
    </row>
    <row r="60" spans="1:47" s="40" customFormat="1" ht="19.649999999999999" customHeight="1" x14ac:dyDescent="0.25">
      <c r="A60" s="54" t="s">
        <v>41</v>
      </c>
      <c r="B60" s="54" t="s">
        <v>73</v>
      </c>
      <c r="C60" s="54" t="s">
        <v>82</v>
      </c>
      <c r="D60" s="44">
        <v>3.48</v>
      </c>
      <c r="E60" s="64">
        <f t="shared" si="0"/>
        <v>275</v>
      </c>
      <c r="F60" s="59">
        <f t="shared" si="1"/>
        <v>0</v>
      </c>
      <c r="G60" s="59">
        <v>1</v>
      </c>
      <c r="H60" s="41">
        <f t="shared" si="2"/>
        <v>275</v>
      </c>
      <c r="I60" s="42">
        <v>0.1</v>
      </c>
      <c r="J60" s="12">
        <v>250</v>
      </c>
      <c r="K60" s="13">
        <v>50</v>
      </c>
      <c r="L60" s="26">
        <v>4</v>
      </c>
      <c r="M60" s="27">
        <v>51</v>
      </c>
      <c r="N60" s="27">
        <v>43</v>
      </c>
      <c r="O60" s="27">
        <v>30</v>
      </c>
      <c r="P60" s="27">
        <v>124</v>
      </c>
      <c r="Q60" s="28">
        <v>104.4</v>
      </c>
      <c r="R60" s="30">
        <v>1.1877394636015299</v>
      </c>
      <c r="S60" s="13">
        <v>50</v>
      </c>
      <c r="T60" s="27">
        <v>46</v>
      </c>
      <c r="U60" s="27">
        <v>37</v>
      </c>
      <c r="V60" s="27">
        <v>26</v>
      </c>
      <c r="W60" s="27">
        <f t="shared" si="3"/>
        <v>109</v>
      </c>
      <c r="X60" s="28">
        <v>52.2</v>
      </c>
      <c r="Y60" s="30">
        <f t="shared" si="4"/>
        <v>2.0881226053639845</v>
      </c>
      <c r="Z60" s="13">
        <v>50</v>
      </c>
      <c r="AA60" s="31">
        <v>701331.29</v>
      </c>
      <c r="AB60" s="12">
        <v>520</v>
      </c>
      <c r="AC60" s="12">
        <v>512</v>
      </c>
      <c r="AD60" s="31">
        <v>702363.29</v>
      </c>
      <c r="AE60" s="32">
        <v>469800</v>
      </c>
      <c r="AF60" s="30">
        <v>1.4950261600681101</v>
      </c>
      <c r="AG60" s="13">
        <v>50</v>
      </c>
      <c r="AH60" s="31">
        <v>370480</v>
      </c>
      <c r="AI60" s="12">
        <v>15196</v>
      </c>
      <c r="AJ60" s="12">
        <v>11796</v>
      </c>
      <c r="AK60" s="31">
        <v>397472</v>
      </c>
      <c r="AL60" s="32">
        <v>348000</v>
      </c>
      <c r="AM60" s="30">
        <v>1.14216091954023</v>
      </c>
      <c r="AN60" s="13">
        <v>50</v>
      </c>
      <c r="AO60" s="33">
        <v>42.9</v>
      </c>
      <c r="AP60" s="33">
        <v>19.100000000000001</v>
      </c>
      <c r="AQ60" s="33">
        <v>13.9</v>
      </c>
      <c r="AR60" s="33">
        <v>75.900000000000006</v>
      </c>
      <c r="AS60" s="28">
        <v>97.44</v>
      </c>
      <c r="AT60" s="29">
        <v>0.77894088669950701</v>
      </c>
      <c r="AU60" s="12">
        <v>0</v>
      </c>
    </row>
    <row r="61" spans="1:47" s="40" customFormat="1" ht="19.649999999999999" customHeight="1" x14ac:dyDescent="0.25">
      <c r="A61" s="54" t="s">
        <v>41</v>
      </c>
      <c r="B61" s="54" t="s">
        <v>73</v>
      </c>
      <c r="C61" s="54" t="s">
        <v>83</v>
      </c>
      <c r="D61" s="44">
        <v>3.73</v>
      </c>
      <c r="E61" s="64">
        <f t="shared" si="0"/>
        <v>275</v>
      </c>
      <c r="F61" s="59">
        <f t="shared" si="1"/>
        <v>0</v>
      </c>
      <c r="G61" s="59">
        <v>0.8</v>
      </c>
      <c r="H61" s="41">
        <f t="shared" si="2"/>
        <v>275</v>
      </c>
      <c r="I61" s="42">
        <v>0.1</v>
      </c>
      <c r="J61" s="12">
        <v>250</v>
      </c>
      <c r="K61" s="13">
        <v>50</v>
      </c>
      <c r="L61" s="26">
        <v>4</v>
      </c>
      <c r="M61" s="27">
        <v>16</v>
      </c>
      <c r="N61" s="27">
        <v>15</v>
      </c>
      <c r="O61" s="27">
        <v>13</v>
      </c>
      <c r="P61" s="27">
        <v>44</v>
      </c>
      <c r="Q61" s="28">
        <v>111.9</v>
      </c>
      <c r="R61" s="29">
        <v>0.39320822162645203</v>
      </c>
      <c r="S61" s="12">
        <v>0</v>
      </c>
      <c r="T61" s="27">
        <v>28</v>
      </c>
      <c r="U61" s="27">
        <v>25</v>
      </c>
      <c r="V61" s="27">
        <v>21</v>
      </c>
      <c r="W61" s="27">
        <f t="shared" si="3"/>
        <v>74</v>
      </c>
      <c r="X61" s="28">
        <v>55.95</v>
      </c>
      <c r="Y61" s="30">
        <f t="shared" si="4"/>
        <v>1.3226094727435209</v>
      </c>
      <c r="Z61" s="13">
        <v>50</v>
      </c>
      <c r="AA61" s="31">
        <v>535148.73</v>
      </c>
      <c r="AB61" s="12">
        <v>224</v>
      </c>
      <c r="AC61" s="12">
        <v>104</v>
      </c>
      <c r="AD61" s="31">
        <v>535476.73</v>
      </c>
      <c r="AE61" s="32">
        <v>503550</v>
      </c>
      <c r="AF61" s="30">
        <v>1.06340329659418</v>
      </c>
      <c r="AG61" s="13">
        <v>50</v>
      </c>
      <c r="AH61" s="31">
        <v>395200</v>
      </c>
      <c r="AI61" s="12">
        <v>18440</v>
      </c>
      <c r="AJ61" s="12">
        <v>12400</v>
      </c>
      <c r="AK61" s="31">
        <v>426040</v>
      </c>
      <c r="AL61" s="32">
        <v>373000</v>
      </c>
      <c r="AM61" s="30">
        <v>1.14219839142091</v>
      </c>
      <c r="AN61" s="13">
        <v>50</v>
      </c>
      <c r="AO61" s="33">
        <v>60.9</v>
      </c>
      <c r="AP61" s="33">
        <v>29.2</v>
      </c>
      <c r="AQ61" s="33">
        <v>24.2</v>
      </c>
      <c r="AR61" s="33">
        <v>114.3</v>
      </c>
      <c r="AS61" s="28">
        <v>104.44</v>
      </c>
      <c r="AT61" s="30">
        <v>1.09440827269245</v>
      </c>
      <c r="AU61" s="13">
        <v>50</v>
      </c>
    </row>
    <row r="62" spans="1:47" s="40" customFormat="1" ht="19.649999999999999" customHeight="1" x14ac:dyDescent="0.25">
      <c r="A62" s="54" t="s">
        <v>41</v>
      </c>
      <c r="B62" s="54" t="s">
        <v>73</v>
      </c>
      <c r="C62" s="54" t="s">
        <v>84</v>
      </c>
      <c r="D62" s="44">
        <v>3.94</v>
      </c>
      <c r="E62" s="64">
        <f t="shared" si="0"/>
        <v>165</v>
      </c>
      <c r="F62" s="59">
        <f t="shared" si="1"/>
        <v>0</v>
      </c>
      <c r="G62" s="59">
        <v>1</v>
      </c>
      <c r="H62" s="41">
        <f t="shared" si="2"/>
        <v>165</v>
      </c>
      <c r="I62" s="42">
        <v>0.1</v>
      </c>
      <c r="J62" s="12">
        <v>150</v>
      </c>
      <c r="K62" s="12">
        <v>0</v>
      </c>
      <c r="L62" s="26">
        <v>3</v>
      </c>
      <c r="M62" s="27">
        <v>18</v>
      </c>
      <c r="N62" s="27">
        <v>15</v>
      </c>
      <c r="O62" s="27">
        <v>15</v>
      </c>
      <c r="P62" s="27">
        <v>48</v>
      </c>
      <c r="Q62" s="28">
        <v>118.2</v>
      </c>
      <c r="R62" s="29">
        <v>0.40609137055837602</v>
      </c>
      <c r="S62" s="12">
        <v>0</v>
      </c>
      <c r="T62" s="27">
        <v>27</v>
      </c>
      <c r="U62" s="27">
        <v>27</v>
      </c>
      <c r="V62" s="27">
        <v>26</v>
      </c>
      <c r="W62" s="27">
        <f t="shared" si="3"/>
        <v>80</v>
      </c>
      <c r="X62" s="28">
        <v>59.1</v>
      </c>
      <c r="Y62" s="30">
        <f t="shared" si="4"/>
        <v>1.3536379018612521</v>
      </c>
      <c r="Z62" s="13">
        <v>50</v>
      </c>
      <c r="AA62" s="31">
        <v>959634.15999999898</v>
      </c>
      <c r="AB62" s="12">
        <v>9120</v>
      </c>
      <c r="AC62" s="12">
        <v>9120</v>
      </c>
      <c r="AD62" s="31">
        <v>977874.15999999898</v>
      </c>
      <c r="AE62" s="32">
        <v>531900</v>
      </c>
      <c r="AF62" s="30">
        <v>1.83845489753713</v>
      </c>
      <c r="AG62" s="13">
        <v>50</v>
      </c>
      <c r="AH62" s="31">
        <v>452246</v>
      </c>
      <c r="AI62" s="12">
        <v>29200</v>
      </c>
      <c r="AJ62" s="12">
        <v>19000</v>
      </c>
      <c r="AK62" s="31">
        <v>500446</v>
      </c>
      <c r="AL62" s="32">
        <v>394000</v>
      </c>
      <c r="AM62" s="30">
        <v>1.27016751269036</v>
      </c>
      <c r="AN62" s="13">
        <v>50</v>
      </c>
      <c r="AO62" s="33">
        <v>36.9</v>
      </c>
      <c r="AP62" s="33">
        <v>19</v>
      </c>
      <c r="AQ62" s="33">
        <v>14.2</v>
      </c>
      <c r="AR62" s="33">
        <v>70.099999999999994</v>
      </c>
      <c r="AS62" s="28">
        <v>110.32</v>
      </c>
      <c r="AT62" s="29">
        <v>0.63542422044960101</v>
      </c>
      <c r="AU62" s="12">
        <v>0</v>
      </c>
    </row>
    <row r="63" spans="1:47" s="40" customFormat="1" ht="19.649999999999999" customHeight="1" x14ac:dyDescent="0.25">
      <c r="A63" s="54" t="s">
        <v>41</v>
      </c>
      <c r="B63" s="54" t="s">
        <v>73</v>
      </c>
      <c r="C63" s="54" t="s">
        <v>85</v>
      </c>
      <c r="D63" s="44">
        <v>7.41</v>
      </c>
      <c r="E63" s="64">
        <f t="shared" si="0"/>
        <v>396</v>
      </c>
      <c r="F63" s="59">
        <f t="shared" si="1"/>
        <v>0.10000000000000009</v>
      </c>
      <c r="G63" s="59">
        <v>0.75</v>
      </c>
      <c r="H63" s="41">
        <f t="shared" si="2"/>
        <v>440</v>
      </c>
      <c r="I63" s="42">
        <v>0.1</v>
      </c>
      <c r="J63" s="12">
        <v>400</v>
      </c>
      <c r="K63" s="13">
        <v>150</v>
      </c>
      <c r="L63" s="26">
        <v>5</v>
      </c>
      <c r="M63" s="27">
        <v>94</v>
      </c>
      <c r="N63" s="27">
        <v>77</v>
      </c>
      <c r="O63" s="27">
        <v>73</v>
      </c>
      <c r="P63" s="27">
        <v>244</v>
      </c>
      <c r="Q63" s="28">
        <v>222.3</v>
      </c>
      <c r="R63" s="30">
        <v>1.0976158344579401</v>
      </c>
      <c r="S63" s="13">
        <v>50</v>
      </c>
      <c r="T63" s="27">
        <v>55</v>
      </c>
      <c r="U63" s="27">
        <v>50</v>
      </c>
      <c r="V63" s="27">
        <v>44</v>
      </c>
      <c r="W63" s="27">
        <f t="shared" si="3"/>
        <v>149</v>
      </c>
      <c r="X63" s="28">
        <v>111.15</v>
      </c>
      <c r="Y63" s="30">
        <f t="shared" si="4"/>
        <v>1.3405308142150247</v>
      </c>
      <c r="Z63" s="13">
        <v>50</v>
      </c>
      <c r="AA63" s="31">
        <v>958680.14</v>
      </c>
      <c r="AB63" s="12">
        <v>67747</v>
      </c>
      <c r="AC63" s="12">
        <v>47345</v>
      </c>
      <c r="AD63" s="31">
        <v>1073772.1399999999</v>
      </c>
      <c r="AE63" s="32">
        <v>1000350</v>
      </c>
      <c r="AF63" s="30">
        <v>1.07339645124206</v>
      </c>
      <c r="AG63" s="13">
        <v>50</v>
      </c>
      <c r="AH63" s="31">
        <v>710200</v>
      </c>
      <c r="AI63" s="12">
        <v>41200</v>
      </c>
      <c r="AJ63" s="12">
        <v>29400</v>
      </c>
      <c r="AK63" s="31">
        <v>780800</v>
      </c>
      <c r="AL63" s="32">
        <v>741000</v>
      </c>
      <c r="AM63" s="30">
        <v>1.0537112010796199</v>
      </c>
      <c r="AN63" s="13">
        <v>50</v>
      </c>
      <c r="AO63" s="33">
        <v>100.7</v>
      </c>
      <c r="AP63" s="33">
        <v>68.099999999999994</v>
      </c>
      <c r="AQ63" s="33">
        <v>64.900000000000006</v>
      </c>
      <c r="AR63" s="33">
        <v>233.7</v>
      </c>
      <c r="AS63" s="28">
        <v>207.48</v>
      </c>
      <c r="AT63" s="30">
        <v>1.1263736263736299</v>
      </c>
      <c r="AU63" s="13">
        <v>50</v>
      </c>
    </row>
    <row r="64" spans="1:47" s="40" customFormat="1" ht="19.649999999999999" customHeight="1" x14ac:dyDescent="0.25">
      <c r="A64" s="54" t="s">
        <v>41</v>
      </c>
      <c r="B64" s="54" t="s">
        <v>73</v>
      </c>
      <c r="C64" s="54" t="s">
        <v>86</v>
      </c>
      <c r="D64" s="44">
        <v>2.72</v>
      </c>
      <c r="E64" s="64">
        <f t="shared" si="0"/>
        <v>440</v>
      </c>
      <c r="F64" s="59">
        <f t="shared" si="1"/>
        <v>0</v>
      </c>
      <c r="G64" s="59">
        <v>1</v>
      </c>
      <c r="H64" s="41">
        <f t="shared" si="2"/>
        <v>440</v>
      </c>
      <c r="I64" s="42">
        <v>0.1</v>
      </c>
      <c r="J64" s="12">
        <v>400</v>
      </c>
      <c r="K64" s="13">
        <v>150</v>
      </c>
      <c r="L64" s="26">
        <v>5</v>
      </c>
      <c r="M64" s="27">
        <v>42</v>
      </c>
      <c r="N64" s="27">
        <v>36</v>
      </c>
      <c r="O64" s="27">
        <v>26</v>
      </c>
      <c r="P64" s="27">
        <v>104</v>
      </c>
      <c r="Q64" s="28">
        <v>81.599999999999994</v>
      </c>
      <c r="R64" s="30">
        <v>1.2745098039215701</v>
      </c>
      <c r="S64" s="13">
        <v>50</v>
      </c>
      <c r="T64" s="27">
        <v>28</v>
      </c>
      <c r="U64" s="27">
        <v>25</v>
      </c>
      <c r="V64" s="27">
        <v>20</v>
      </c>
      <c r="W64" s="27">
        <f t="shared" si="3"/>
        <v>73</v>
      </c>
      <c r="X64" s="28">
        <v>40.799999999999997</v>
      </c>
      <c r="Y64" s="30">
        <f t="shared" si="4"/>
        <v>1.7892156862745099</v>
      </c>
      <c r="Z64" s="13">
        <v>50</v>
      </c>
      <c r="AA64" s="31">
        <v>526338.98</v>
      </c>
      <c r="AB64" s="12">
        <v>20002</v>
      </c>
      <c r="AC64" s="12">
        <v>20002</v>
      </c>
      <c r="AD64" s="31">
        <v>566342.98</v>
      </c>
      <c r="AE64" s="32">
        <v>367200</v>
      </c>
      <c r="AF64" s="30">
        <v>1.5423283769063201</v>
      </c>
      <c r="AG64" s="13">
        <v>50</v>
      </c>
      <c r="AH64" s="31">
        <v>322000</v>
      </c>
      <c r="AI64" s="12">
        <v>10600</v>
      </c>
      <c r="AJ64" s="12">
        <v>4400</v>
      </c>
      <c r="AK64" s="31">
        <v>337000</v>
      </c>
      <c r="AL64" s="32">
        <v>272000</v>
      </c>
      <c r="AM64" s="30">
        <v>1.2389705882352899</v>
      </c>
      <c r="AN64" s="13">
        <v>50</v>
      </c>
      <c r="AO64" s="33">
        <v>59.9</v>
      </c>
      <c r="AP64" s="33">
        <v>20.7</v>
      </c>
      <c r="AQ64" s="33">
        <v>19.100000000000001</v>
      </c>
      <c r="AR64" s="33">
        <v>99.7</v>
      </c>
      <c r="AS64" s="28">
        <v>76.16</v>
      </c>
      <c r="AT64" s="30">
        <v>1.3090861344537801</v>
      </c>
      <c r="AU64" s="13">
        <v>50</v>
      </c>
    </row>
    <row r="65" spans="1:47" s="40" customFormat="1" ht="19.649999999999999" customHeight="1" x14ac:dyDescent="0.25">
      <c r="A65" s="54" t="s">
        <v>41</v>
      </c>
      <c r="B65" s="54" t="s">
        <v>73</v>
      </c>
      <c r="C65" s="54" t="s">
        <v>87</v>
      </c>
      <c r="D65" s="44">
        <v>2.64</v>
      </c>
      <c r="E65" s="64">
        <f t="shared" si="0"/>
        <v>440</v>
      </c>
      <c r="F65" s="59">
        <f t="shared" si="1"/>
        <v>0</v>
      </c>
      <c r="G65" s="59">
        <v>1</v>
      </c>
      <c r="H65" s="41">
        <f t="shared" si="2"/>
        <v>440</v>
      </c>
      <c r="I65" s="42">
        <v>0.1</v>
      </c>
      <c r="J65" s="12">
        <v>400</v>
      </c>
      <c r="K65" s="13">
        <v>150</v>
      </c>
      <c r="L65" s="26">
        <v>5</v>
      </c>
      <c r="M65" s="27">
        <v>35</v>
      </c>
      <c r="N65" s="27">
        <v>31</v>
      </c>
      <c r="O65" s="27">
        <v>26</v>
      </c>
      <c r="P65" s="27">
        <v>92</v>
      </c>
      <c r="Q65" s="28">
        <v>79.2</v>
      </c>
      <c r="R65" s="30">
        <v>1.16161616161616</v>
      </c>
      <c r="S65" s="13">
        <v>50</v>
      </c>
      <c r="T65" s="27">
        <v>17</v>
      </c>
      <c r="U65" s="27">
        <v>15</v>
      </c>
      <c r="V65" s="27">
        <v>15</v>
      </c>
      <c r="W65" s="27">
        <f t="shared" si="3"/>
        <v>47</v>
      </c>
      <c r="X65" s="28">
        <v>39.6</v>
      </c>
      <c r="Y65" s="30">
        <f t="shared" si="4"/>
        <v>1.1868686868686869</v>
      </c>
      <c r="Z65" s="13">
        <v>50</v>
      </c>
      <c r="AA65" s="31">
        <v>461519.4</v>
      </c>
      <c r="AB65" s="12">
        <v>0</v>
      </c>
      <c r="AC65" s="12">
        <v>0</v>
      </c>
      <c r="AD65" s="31">
        <v>461519.4</v>
      </c>
      <c r="AE65" s="32">
        <v>356400</v>
      </c>
      <c r="AF65" s="30">
        <v>1.2949478114478099</v>
      </c>
      <c r="AG65" s="13">
        <v>50</v>
      </c>
      <c r="AH65" s="31">
        <v>347500</v>
      </c>
      <c r="AI65" s="12">
        <v>18800</v>
      </c>
      <c r="AJ65" s="12">
        <v>6600</v>
      </c>
      <c r="AK65" s="31">
        <v>372900</v>
      </c>
      <c r="AL65" s="32">
        <v>264000</v>
      </c>
      <c r="AM65" s="30">
        <v>1.4125000000000001</v>
      </c>
      <c r="AN65" s="13">
        <v>50</v>
      </c>
      <c r="AO65" s="33">
        <v>34.5</v>
      </c>
      <c r="AP65" s="33">
        <v>25.3</v>
      </c>
      <c r="AQ65" s="33">
        <v>18.7</v>
      </c>
      <c r="AR65" s="33">
        <v>78.5</v>
      </c>
      <c r="AS65" s="28">
        <v>73.92</v>
      </c>
      <c r="AT65" s="30">
        <v>1.0619588744588699</v>
      </c>
      <c r="AU65" s="13">
        <v>50</v>
      </c>
    </row>
    <row r="66" spans="1:47" s="40" customFormat="1" ht="19.649999999999999" customHeight="1" x14ac:dyDescent="0.25">
      <c r="A66" s="54" t="s">
        <v>41</v>
      </c>
      <c r="B66" s="54" t="s">
        <v>73</v>
      </c>
      <c r="C66" s="54" t="s">
        <v>88</v>
      </c>
      <c r="D66" s="44">
        <v>2.48</v>
      </c>
      <c r="E66" s="64">
        <f t="shared" si="0"/>
        <v>110</v>
      </c>
      <c r="F66" s="59">
        <f t="shared" si="1"/>
        <v>0</v>
      </c>
      <c r="G66" s="59">
        <v>1</v>
      </c>
      <c r="H66" s="41">
        <f t="shared" si="2"/>
        <v>110</v>
      </c>
      <c r="I66" s="42">
        <v>0.1</v>
      </c>
      <c r="J66" s="12">
        <v>100</v>
      </c>
      <c r="K66" s="12">
        <v>0</v>
      </c>
      <c r="L66" s="26">
        <v>2</v>
      </c>
      <c r="M66" s="27">
        <v>30</v>
      </c>
      <c r="N66" s="27">
        <v>25</v>
      </c>
      <c r="O66" s="27">
        <v>22</v>
      </c>
      <c r="P66" s="27">
        <v>77</v>
      </c>
      <c r="Q66" s="28">
        <v>74.400000000000006</v>
      </c>
      <c r="R66" s="30">
        <v>1.03494623655914</v>
      </c>
      <c r="S66" s="13">
        <v>50</v>
      </c>
      <c r="T66" s="27">
        <v>15</v>
      </c>
      <c r="U66" s="27">
        <v>15</v>
      </c>
      <c r="V66" s="27">
        <v>14</v>
      </c>
      <c r="W66" s="27">
        <f t="shared" si="3"/>
        <v>44</v>
      </c>
      <c r="X66" s="28">
        <v>37.200000000000003</v>
      </c>
      <c r="Y66" s="30">
        <f t="shared" si="4"/>
        <v>1.182795698924731</v>
      </c>
      <c r="Z66" s="13">
        <v>50</v>
      </c>
      <c r="AA66" s="31">
        <v>290437.5</v>
      </c>
      <c r="AB66" s="12">
        <v>106</v>
      </c>
      <c r="AC66" s="12">
        <v>106</v>
      </c>
      <c r="AD66" s="31">
        <v>290649.5</v>
      </c>
      <c r="AE66" s="32">
        <v>334800</v>
      </c>
      <c r="AF66" s="29">
        <v>0.86812873357228204</v>
      </c>
      <c r="AG66" s="12">
        <v>0</v>
      </c>
      <c r="AH66" s="31">
        <v>169250</v>
      </c>
      <c r="AI66" s="12">
        <v>8650</v>
      </c>
      <c r="AJ66" s="12">
        <v>6450</v>
      </c>
      <c r="AK66" s="31">
        <v>184350</v>
      </c>
      <c r="AL66" s="32">
        <v>248000</v>
      </c>
      <c r="AM66" s="29">
        <v>0.743346774193548</v>
      </c>
      <c r="AN66" s="12">
        <v>0</v>
      </c>
      <c r="AO66" s="33">
        <v>20.2</v>
      </c>
      <c r="AP66" s="33">
        <v>7.2</v>
      </c>
      <c r="AQ66" s="33">
        <v>7.2</v>
      </c>
      <c r="AR66" s="33">
        <v>34.6</v>
      </c>
      <c r="AS66" s="28">
        <v>69.44</v>
      </c>
      <c r="AT66" s="29">
        <v>0.49827188940092199</v>
      </c>
      <c r="AU66" s="12">
        <v>0</v>
      </c>
    </row>
    <row r="67" spans="1:47" s="40" customFormat="1" ht="19.649999999999999" customHeight="1" x14ac:dyDescent="0.25">
      <c r="A67" s="54" t="s">
        <v>41</v>
      </c>
      <c r="B67" s="54" t="s">
        <v>73</v>
      </c>
      <c r="C67" s="54" t="s">
        <v>89</v>
      </c>
      <c r="D67" s="44">
        <v>6.72</v>
      </c>
      <c r="E67" s="64">
        <f t="shared" si="0"/>
        <v>165</v>
      </c>
      <c r="F67" s="59">
        <f t="shared" si="1"/>
        <v>0</v>
      </c>
      <c r="G67" s="59">
        <v>1</v>
      </c>
      <c r="H67" s="41">
        <f t="shared" si="2"/>
        <v>165</v>
      </c>
      <c r="I67" s="42">
        <v>0.1</v>
      </c>
      <c r="J67" s="12">
        <v>150</v>
      </c>
      <c r="K67" s="12">
        <v>0</v>
      </c>
      <c r="L67" s="26">
        <v>3</v>
      </c>
      <c r="M67" s="27">
        <v>31</v>
      </c>
      <c r="N67" s="27">
        <v>25</v>
      </c>
      <c r="O67" s="27">
        <v>20</v>
      </c>
      <c r="P67" s="27">
        <v>76</v>
      </c>
      <c r="Q67" s="28">
        <v>201.6</v>
      </c>
      <c r="R67" s="29">
        <v>0.37698412698412698</v>
      </c>
      <c r="S67" s="12">
        <v>0</v>
      </c>
      <c r="T67" s="27">
        <v>52</v>
      </c>
      <c r="U67" s="27">
        <v>49</v>
      </c>
      <c r="V67" s="27">
        <v>35</v>
      </c>
      <c r="W67" s="27">
        <f t="shared" si="3"/>
        <v>136</v>
      </c>
      <c r="X67" s="28">
        <v>100.8</v>
      </c>
      <c r="Y67" s="30">
        <f t="shared" si="4"/>
        <v>1.3492063492063493</v>
      </c>
      <c r="Z67" s="13">
        <v>50</v>
      </c>
      <c r="AA67" s="31">
        <v>1287576.56</v>
      </c>
      <c r="AB67" s="12">
        <v>4000</v>
      </c>
      <c r="AC67" s="12">
        <v>4000</v>
      </c>
      <c r="AD67" s="31">
        <v>1295576.56</v>
      </c>
      <c r="AE67" s="32">
        <v>907200</v>
      </c>
      <c r="AF67" s="30">
        <v>1.4281046737213401</v>
      </c>
      <c r="AG67" s="13">
        <v>50</v>
      </c>
      <c r="AH67" s="31">
        <v>734310</v>
      </c>
      <c r="AI67" s="12">
        <v>30600</v>
      </c>
      <c r="AJ67" s="12">
        <v>16800</v>
      </c>
      <c r="AK67" s="31">
        <v>781710</v>
      </c>
      <c r="AL67" s="32">
        <v>672000</v>
      </c>
      <c r="AM67" s="30">
        <v>1.1632589285714301</v>
      </c>
      <c r="AN67" s="13">
        <v>50</v>
      </c>
      <c r="AO67" s="33">
        <v>43.7</v>
      </c>
      <c r="AP67" s="33">
        <v>15.4</v>
      </c>
      <c r="AQ67" s="33">
        <v>11.6</v>
      </c>
      <c r="AR67" s="33">
        <v>70.7</v>
      </c>
      <c r="AS67" s="28">
        <v>188.16</v>
      </c>
      <c r="AT67" s="29">
        <v>0.375744047619048</v>
      </c>
      <c r="AU67" s="12">
        <v>0</v>
      </c>
    </row>
    <row r="68" spans="1:47" s="40" customFormat="1" ht="19.649999999999999" customHeight="1" x14ac:dyDescent="0.25">
      <c r="A68" s="54" t="s">
        <v>41</v>
      </c>
      <c r="B68" s="54" t="s">
        <v>73</v>
      </c>
      <c r="C68" s="54" t="s">
        <v>90</v>
      </c>
      <c r="D68" s="44">
        <v>5.59</v>
      </c>
      <c r="E68" s="64">
        <f t="shared" si="0"/>
        <v>165</v>
      </c>
      <c r="F68" s="59">
        <f t="shared" si="1"/>
        <v>0</v>
      </c>
      <c r="G68" s="59">
        <v>0.91666666666666663</v>
      </c>
      <c r="H68" s="41">
        <f t="shared" si="2"/>
        <v>165</v>
      </c>
      <c r="I68" s="42">
        <v>0.1</v>
      </c>
      <c r="J68" s="12">
        <v>150</v>
      </c>
      <c r="K68" s="12">
        <v>0</v>
      </c>
      <c r="L68" s="26">
        <v>3</v>
      </c>
      <c r="M68" s="27">
        <v>45</v>
      </c>
      <c r="N68" s="27">
        <v>31</v>
      </c>
      <c r="O68" s="27">
        <v>24</v>
      </c>
      <c r="P68" s="27">
        <v>100</v>
      </c>
      <c r="Q68" s="28">
        <v>167.7</v>
      </c>
      <c r="R68" s="29">
        <v>0.59630292188431699</v>
      </c>
      <c r="S68" s="12">
        <v>0</v>
      </c>
      <c r="T68" s="27">
        <v>46</v>
      </c>
      <c r="U68" s="27">
        <v>45</v>
      </c>
      <c r="V68" s="27">
        <v>18</v>
      </c>
      <c r="W68" s="27">
        <f t="shared" si="3"/>
        <v>109</v>
      </c>
      <c r="X68" s="28">
        <v>83.85</v>
      </c>
      <c r="Y68" s="30">
        <f t="shared" si="4"/>
        <v>1.2999403697078116</v>
      </c>
      <c r="Z68" s="13">
        <v>50</v>
      </c>
      <c r="AA68" s="31">
        <v>1513023.91</v>
      </c>
      <c r="AB68" s="12">
        <v>2128</v>
      </c>
      <c r="AC68" s="12">
        <v>2</v>
      </c>
      <c r="AD68" s="31">
        <v>1515153.91</v>
      </c>
      <c r="AE68" s="32">
        <v>754650</v>
      </c>
      <c r="AF68" s="30">
        <v>2.0077571191943302</v>
      </c>
      <c r="AG68" s="13">
        <v>50</v>
      </c>
      <c r="AH68" s="31">
        <v>745418.05</v>
      </c>
      <c r="AI68" s="12">
        <v>52700</v>
      </c>
      <c r="AJ68" s="12">
        <v>21800</v>
      </c>
      <c r="AK68" s="31">
        <v>819918.05</v>
      </c>
      <c r="AL68" s="32">
        <v>559000</v>
      </c>
      <c r="AM68" s="30">
        <v>1.46675858676208</v>
      </c>
      <c r="AN68" s="13">
        <v>50</v>
      </c>
      <c r="AO68" s="33">
        <v>70.3</v>
      </c>
      <c r="AP68" s="33">
        <v>24.1</v>
      </c>
      <c r="AQ68" s="33">
        <v>13.2</v>
      </c>
      <c r="AR68" s="33">
        <v>107.6</v>
      </c>
      <c r="AS68" s="28">
        <v>156.52000000000001</v>
      </c>
      <c r="AT68" s="29">
        <v>0.68745208280091996</v>
      </c>
      <c r="AU68" s="12">
        <v>0</v>
      </c>
    </row>
    <row r="69" spans="1:47" s="40" customFormat="1" ht="19.649999999999999" customHeight="1" x14ac:dyDescent="0.25">
      <c r="A69" s="54" t="s">
        <v>41</v>
      </c>
      <c r="B69" s="54" t="s">
        <v>73</v>
      </c>
      <c r="C69" s="54" t="s">
        <v>91</v>
      </c>
      <c r="D69" s="44">
        <v>2.92</v>
      </c>
      <c r="E69" s="64">
        <f t="shared" ref="E69:E132" si="5">ROUNDUP(H69-H69*F69,0)</f>
        <v>165</v>
      </c>
      <c r="F69" s="59">
        <f t="shared" ref="F69:F132" si="6">IF(G69&lt;0.8,(0.05+0.8-G69),0)</f>
        <v>0</v>
      </c>
      <c r="G69" s="59">
        <v>1</v>
      </c>
      <c r="H69" s="41">
        <f t="shared" ref="H69:H132" si="7">J69+J69*I69</f>
        <v>165</v>
      </c>
      <c r="I69" s="42">
        <v>0.1</v>
      </c>
      <c r="J69" s="12">
        <v>150</v>
      </c>
      <c r="K69" s="12">
        <v>0</v>
      </c>
      <c r="L69" s="26">
        <v>3</v>
      </c>
      <c r="M69" s="27">
        <v>12</v>
      </c>
      <c r="N69" s="27">
        <v>10</v>
      </c>
      <c r="O69" s="27">
        <v>6</v>
      </c>
      <c r="P69" s="27">
        <v>28</v>
      </c>
      <c r="Q69" s="28">
        <v>87.6</v>
      </c>
      <c r="R69" s="29">
        <v>0.31963470319634701</v>
      </c>
      <c r="S69" s="12">
        <v>0</v>
      </c>
      <c r="T69" s="27">
        <v>21</v>
      </c>
      <c r="U69" s="27">
        <v>19</v>
      </c>
      <c r="V69" s="27">
        <v>17</v>
      </c>
      <c r="W69" s="27">
        <f t="shared" ref="W69:W132" si="8">T69+U69+V69</f>
        <v>57</v>
      </c>
      <c r="X69" s="28">
        <v>43.8</v>
      </c>
      <c r="Y69" s="30">
        <f t="shared" ref="Y69:Y132" si="9">W69/X69</f>
        <v>1.3013698630136987</v>
      </c>
      <c r="Z69" s="13">
        <v>50</v>
      </c>
      <c r="AA69" s="31">
        <f>267069.47+162339</f>
        <v>429408.47</v>
      </c>
      <c r="AB69" s="12">
        <v>5004</v>
      </c>
      <c r="AC69" s="12">
        <v>0</v>
      </c>
      <c r="AD69" s="31">
        <f>272073.47+162339</f>
        <v>434412.47</v>
      </c>
      <c r="AE69" s="32">
        <v>394200</v>
      </c>
      <c r="AF69" s="30">
        <f>AD69/AE69</f>
        <v>1.1020103247082698</v>
      </c>
      <c r="AG69" s="13">
        <v>50</v>
      </c>
      <c r="AH69" s="31">
        <v>449000</v>
      </c>
      <c r="AI69" s="12">
        <v>26800</v>
      </c>
      <c r="AJ69" s="12">
        <v>19000</v>
      </c>
      <c r="AK69" s="31">
        <v>494800</v>
      </c>
      <c r="AL69" s="32">
        <v>292000</v>
      </c>
      <c r="AM69" s="30">
        <v>1.6945205479452099</v>
      </c>
      <c r="AN69" s="13">
        <v>50</v>
      </c>
      <c r="AO69" s="33">
        <v>8.8000000000000007</v>
      </c>
      <c r="AP69" s="33">
        <v>5.5</v>
      </c>
      <c r="AQ69" s="33">
        <v>4.7</v>
      </c>
      <c r="AR69" s="33">
        <v>19</v>
      </c>
      <c r="AS69" s="28">
        <v>81.760000000000005</v>
      </c>
      <c r="AT69" s="29">
        <v>0.23238747553816</v>
      </c>
      <c r="AU69" s="12">
        <v>0</v>
      </c>
    </row>
    <row r="70" spans="1:47" s="40" customFormat="1" ht="19.649999999999999" customHeight="1" x14ac:dyDescent="0.25">
      <c r="A70" s="54" t="s">
        <v>92</v>
      </c>
      <c r="B70" s="54" t="s">
        <v>93</v>
      </c>
      <c r="C70" s="54" t="s">
        <v>94</v>
      </c>
      <c r="D70" s="44">
        <v>3.52</v>
      </c>
      <c r="E70" s="64">
        <f t="shared" si="5"/>
        <v>165</v>
      </c>
      <c r="F70" s="59">
        <f t="shared" si="6"/>
        <v>0</v>
      </c>
      <c r="G70" s="59">
        <v>0.83333333333333337</v>
      </c>
      <c r="H70" s="41">
        <f t="shared" si="7"/>
        <v>165</v>
      </c>
      <c r="I70" s="42">
        <v>0.1</v>
      </c>
      <c r="J70" s="12">
        <v>150</v>
      </c>
      <c r="K70" s="12">
        <v>0</v>
      </c>
      <c r="L70" s="26">
        <v>3</v>
      </c>
      <c r="M70" s="27">
        <v>46</v>
      </c>
      <c r="N70" s="27">
        <v>24</v>
      </c>
      <c r="O70" s="27">
        <v>16</v>
      </c>
      <c r="P70" s="27">
        <v>86</v>
      </c>
      <c r="Q70" s="28">
        <v>105.6</v>
      </c>
      <c r="R70" s="29">
        <v>0.814393939393939</v>
      </c>
      <c r="S70" s="12">
        <v>0</v>
      </c>
      <c r="T70" s="27">
        <v>25</v>
      </c>
      <c r="U70" s="27">
        <v>23</v>
      </c>
      <c r="V70" s="27">
        <v>16</v>
      </c>
      <c r="W70" s="27">
        <f t="shared" si="8"/>
        <v>64</v>
      </c>
      <c r="X70" s="28">
        <v>52.8</v>
      </c>
      <c r="Y70" s="30">
        <f t="shared" si="9"/>
        <v>1.2121212121212122</v>
      </c>
      <c r="Z70" s="13">
        <v>50</v>
      </c>
      <c r="AA70" s="31">
        <v>773960.06</v>
      </c>
      <c r="AB70" s="12">
        <v>36310</v>
      </c>
      <c r="AC70" s="12">
        <v>36000</v>
      </c>
      <c r="AD70" s="31">
        <v>846270.06</v>
      </c>
      <c r="AE70" s="32">
        <v>475200</v>
      </c>
      <c r="AF70" s="30">
        <v>1.7808713383838399</v>
      </c>
      <c r="AG70" s="13">
        <v>50</v>
      </c>
      <c r="AH70" s="31">
        <v>384500</v>
      </c>
      <c r="AI70" s="12">
        <v>28040</v>
      </c>
      <c r="AJ70" s="12">
        <v>2400</v>
      </c>
      <c r="AK70" s="31">
        <v>414940</v>
      </c>
      <c r="AL70" s="32">
        <v>352000</v>
      </c>
      <c r="AM70" s="30">
        <v>1.1788068181818201</v>
      </c>
      <c r="AN70" s="13">
        <v>50</v>
      </c>
      <c r="AO70" s="33">
        <v>29.3</v>
      </c>
      <c r="AP70" s="33">
        <v>11.9</v>
      </c>
      <c r="AQ70" s="33">
        <v>5.5</v>
      </c>
      <c r="AR70" s="33">
        <v>46.7</v>
      </c>
      <c r="AS70" s="28">
        <v>98.56</v>
      </c>
      <c r="AT70" s="29">
        <v>0.47382305194805202</v>
      </c>
      <c r="AU70" s="12">
        <v>0</v>
      </c>
    </row>
    <row r="71" spans="1:47" s="40" customFormat="1" ht="19.649999999999999" customHeight="1" x14ac:dyDescent="0.25">
      <c r="A71" s="54" t="s">
        <v>92</v>
      </c>
      <c r="B71" s="54" t="s">
        <v>93</v>
      </c>
      <c r="C71" s="54" t="s">
        <v>95</v>
      </c>
      <c r="D71" s="44">
        <v>6.28</v>
      </c>
      <c r="E71" s="64">
        <f t="shared" si="5"/>
        <v>165</v>
      </c>
      <c r="F71" s="59">
        <f t="shared" si="6"/>
        <v>0</v>
      </c>
      <c r="G71" s="59">
        <v>0.875</v>
      </c>
      <c r="H71" s="41">
        <f t="shared" si="7"/>
        <v>165</v>
      </c>
      <c r="I71" s="42">
        <v>0.1</v>
      </c>
      <c r="J71" s="12">
        <v>150</v>
      </c>
      <c r="K71" s="12">
        <v>0</v>
      </c>
      <c r="L71" s="26">
        <v>3</v>
      </c>
      <c r="M71" s="27">
        <v>29</v>
      </c>
      <c r="N71" s="27">
        <v>20</v>
      </c>
      <c r="O71" s="27">
        <v>15</v>
      </c>
      <c r="P71" s="27">
        <v>64</v>
      </c>
      <c r="Q71" s="28">
        <v>188.4</v>
      </c>
      <c r="R71" s="29">
        <v>0.339702760084926</v>
      </c>
      <c r="S71" s="12">
        <v>0</v>
      </c>
      <c r="T71" s="27">
        <v>46</v>
      </c>
      <c r="U71" s="27">
        <v>44</v>
      </c>
      <c r="V71" s="27">
        <v>40</v>
      </c>
      <c r="W71" s="27">
        <f t="shared" si="8"/>
        <v>130</v>
      </c>
      <c r="X71" s="28">
        <v>94.2</v>
      </c>
      <c r="Y71" s="30">
        <f t="shared" si="9"/>
        <v>1.3800424628450105</v>
      </c>
      <c r="Z71" s="13">
        <v>50</v>
      </c>
      <c r="AA71" s="31">
        <v>2517624.14</v>
      </c>
      <c r="AB71" s="12">
        <v>2134</v>
      </c>
      <c r="AC71" s="12">
        <v>2028</v>
      </c>
      <c r="AD71" s="31">
        <v>2521786.14</v>
      </c>
      <c r="AE71" s="32">
        <v>847800</v>
      </c>
      <c r="AF71" s="30">
        <v>2.97450594479831</v>
      </c>
      <c r="AG71" s="13">
        <v>50</v>
      </c>
      <c r="AH71" s="31">
        <v>789700</v>
      </c>
      <c r="AI71" s="12">
        <v>71500</v>
      </c>
      <c r="AJ71" s="12">
        <v>71500</v>
      </c>
      <c r="AK71" s="31">
        <v>932700</v>
      </c>
      <c r="AL71" s="32">
        <v>628000</v>
      </c>
      <c r="AM71" s="30">
        <v>1.4851910828025501</v>
      </c>
      <c r="AN71" s="13">
        <v>50</v>
      </c>
      <c r="AO71" s="33">
        <v>59.6</v>
      </c>
      <c r="AP71" s="33">
        <v>29.9</v>
      </c>
      <c r="AQ71" s="33">
        <v>18.600000000000001</v>
      </c>
      <c r="AR71" s="33">
        <v>108.1</v>
      </c>
      <c r="AS71" s="28">
        <v>175.84</v>
      </c>
      <c r="AT71" s="29">
        <v>0.61476342129208394</v>
      </c>
      <c r="AU71" s="12">
        <v>0</v>
      </c>
    </row>
    <row r="72" spans="1:47" s="40" customFormat="1" ht="19.649999999999999" customHeight="1" x14ac:dyDescent="0.25">
      <c r="A72" s="54" t="s">
        <v>92</v>
      </c>
      <c r="B72" s="54" t="s">
        <v>93</v>
      </c>
      <c r="C72" s="54" t="s">
        <v>96</v>
      </c>
      <c r="D72" s="44">
        <v>6.08</v>
      </c>
      <c r="E72" s="64">
        <f t="shared" si="5"/>
        <v>165</v>
      </c>
      <c r="F72" s="59">
        <f t="shared" si="6"/>
        <v>0</v>
      </c>
      <c r="G72" s="59">
        <v>0.875</v>
      </c>
      <c r="H72" s="41">
        <f t="shared" si="7"/>
        <v>165</v>
      </c>
      <c r="I72" s="42">
        <v>0.1</v>
      </c>
      <c r="J72" s="12">
        <v>150</v>
      </c>
      <c r="K72" s="12">
        <v>0</v>
      </c>
      <c r="L72" s="26">
        <v>3</v>
      </c>
      <c r="M72" s="27">
        <v>31</v>
      </c>
      <c r="N72" s="27">
        <v>25</v>
      </c>
      <c r="O72" s="27">
        <v>21</v>
      </c>
      <c r="P72" s="27">
        <v>77</v>
      </c>
      <c r="Q72" s="28">
        <v>182.4</v>
      </c>
      <c r="R72" s="29">
        <v>0.422149122807018</v>
      </c>
      <c r="S72" s="12">
        <v>0</v>
      </c>
      <c r="T72" s="27">
        <v>38</v>
      </c>
      <c r="U72" s="27">
        <v>35</v>
      </c>
      <c r="V72" s="27">
        <v>34</v>
      </c>
      <c r="W72" s="27">
        <f t="shared" si="8"/>
        <v>107</v>
      </c>
      <c r="X72" s="28">
        <v>91.2</v>
      </c>
      <c r="Y72" s="30">
        <f t="shared" si="9"/>
        <v>1.1732456140350878</v>
      </c>
      <c r="Z72" s="13">
        <v>50</v>
      </c>
      <c r="AA72" s="31">
        <v>362351</v>
      </c>
      <c r="AB72" s="12">
        <v>609</v>
      </c>
      <c r="AC72" s="12">
        <v>0</v>
      </c>
      <c r="AD72" s="31">
        <v>362960</v>
      </c>
      <c r="AE72" s="32">
        <v>820800</v>
      </c>
      <c r="AF72" s="29">
        <v>0.44220272904483399</v>
      </c>
      <c r="AG72" s="12">
        <v>0</v>
      </c>
      <c r="AH72" s="31">
        <v>583201</v>
      </c>
      <c r="AI72" s="12">
        <v>16400</v>
      </c>
      <c r="AJ72" s="12">
        <v>8600</v>
      </c>
      <c r="AK72" s="31">
        <v>608201</v>
      </c>
      <c r="AL72" s="32">
        <v>608000</v>
      </c>
      <c r="AM72" s="30">
        <v>1.0003305921052601</v>
      </c>
      <c r="AN72" s="13">
        <v>50</v>
      </c>
      <c r="AO72" s="33">
        <v>94.8</v>
      </c>
      <c r="AP72" s="33">
        <v>49.9</v>
      </c>
      <c r="AQ72" s="33">
        <v>34.700000000000003</v>
      </c>
      <c r="AR72" s="33">
        <v>179.4</v>
      </c>
      <c r="AS72" s="28">
        <v>170.24</v>
      </c>
      <c r="AT72" s="30">
        <v>1.05380639097744</v>
      </c>
      <c r="AU72" s="13">
        <v>50</v>
      </c>
    </row>
    <row r="73" spans="1:47" s="40" customFormat="1" ht="19.649999999999999" customHeight="1" x14ac:dyDescent="0.25">
      <c r="A73" s="54" t="s">
        <v>92</v>
      </c>
      <c r="B73" s="54" t="s">
        <v>93</v>
      </c>
      <c r="C73" s="54" t="s">
        <v>97</v>
      </c>
      <c r="D73" s="44">
        <v>3.02</v>
      </c>
      <c r="E73" s="64">
        <f t="shared" si="5"/>
        <v>165</v>
      </c>
      <c r="F73" s="59">
        <f t="shared" si="6"/>
        <v>0</v>
      </c>
      <c r="G73" s="59">
        <v>1</v>
      </c>
      <c r="H73" s="41">
        <f t="shared" si="7"/>
        <v>165</v>
      </c>
      <c r="I73" s="42">
        <v>0.1</v>
      </c>
      <c r="J73" s="12">
        <v>150</v>
      </c>
      <c r="K73" s="12">
        <v>0</v>
      </c>
      <c r="L73" s="26">
        <v>3</v>
      </c>
      <c r="M73" s="27">
        <v>34</v>
      </c>
      <c r="N73" s="27">
        <v>21</v>
      </c>
      <c r="O73" s="27">
        <v>17</v>
      </c>
      <c r="P73" s="27">
        <v>72</v>
      </c>
      <c r="Q73" s="28">
        <v>90.6</v>
      </c>
      <c r="R73" s="29">
        <v>0.79470198675496695</v>
      </c>
      <c r="S73" s="12">
        <v>0</v>
      </c>
      <c r="T73" s="27">
        <v>21</v>
      </c>
      <c r="U73" s="27">
        <v>17</v>
      </c>
      <c r="V73" s="27">
        <v>15</v>
      </c>
      <c r="W73" s="27">
        <f t="shared" si="8"/>
        <v>53</v>
      </c>
      <c r="X73" s="28">
        <v>45.3</v>
      </c>
      <c r="Y73" s="30">
        <f t="shared" si="9"/>
        <v>1.1699779249448123</v>
      </c>
      <c r="Z73" s="13">
        <v>50</v>
      </c>
      <c r="AA73" s="31">
        <v>271357.43</v>
      </c>
      <c r="AB73" s="12">
        <v>2</v>
      </c>
      <c r="AC73" s="12">
        <v>2</v>
      </c>
      <c r="AD73" s="31">
        <v>271361.43</v>
      </c>
      <c r="AE73" s="32">
        <v>407700</v>
      </c>
      <c r="AF73" s="29">
        <v>0.66559094922737305</v>
      </c>
      <c r="AG73" s="12">
        <v>0</v>
      </c>
      <c r="AH73" s="31">
        <v>295100</v>
      </c>
      <c r="AI73" s="12">
        <v>24300</v>
      </c>
      <c r="AJ73" s="12">
        <v>10600</v>
      </c>
      <c r="AK73" s="31">
        <v>330000</v>
      </c>
      <c r="AL73" s="32">
        <v>302000</v>
      </c>
      <c r="AM73" s="30">
        <v>1.0927152317880799</v>
      </c>
      <c r="AN73" s="13">
        <v>50</v>
      </c>
      <c r="AO73" s="33">
        <v>45.9</v>
      </c>
      <c r="AP73" s="33">
        <v>25</v>
      </c>
      <c r="AQ73" s="33">
        <v>15.5</v>
      </c>
      <c r="AR73" s="33">
        <v>86.4</v>
      </c>
      <c r="AS73" s="28">
        <v>84.56</v>
      </c>
      <c r="AT73" s="30">
        <v>1.02175969725639</v>
      </c>
      <c r="AU73" s="13">
        <v>50</v>
      </c>
    </row>
    <row r="74" spans="1:47" s="40" customFormat="1" ht="19.649999999999999" customHeight="1" x14ac:dyDescent="0.25">
      <c r="A74" s="54" t="s">
        <v>92</v>
      </c>
      <c r="B74" s="54" t="s">
        <v>93</v>
      </c>
      <c r="C74" s="54" t="s">
        <v>98</v>
      </c>
      <c r="D74" s="44">
        <v>4.42</v>
      </c>
      <c r="E74" s="64">
        <f t="shared" si="5"/>
        <v>165</v>
      </c>
      <c r="F74" s="59">
        <f t="shared" si="6"/>
        <v>0</v>
      </c>
      <c r="G74" s="59">
        <v>0.90909090909090906</v>
      </c>
      <c r="H74" s="41">
        <f t="shared" si="7"/>
        <v>165</v>
      </c>
      <c r="I74" s="42">
        <v>0.1</v>
      </c>
      <c r="J74" s="12">
        <v>150</v>
      </c>
      <c r="K74" s="12">
        <v>0</v>
      </c>
      <c r="L74" s="26">
        <v>3</v>
      </c>
      <c r="M74" s="27">
        <v>22</v>
      </c>
      <c r="N74" s="27">
        <v>19</v>
      </c>
      <c r="O74" s="27">
        <v>11</v>
      </c>
      <c r="P74" s="27">
        <v>52</v>
      </c>
      <c r="Q74" s="28">
        <v>132.6</v>
      </c>
      <c r="R74" s="29">
        <v>0.39215686274509798</v>
      </c>
      <c r="S74" s="12">
        <v>0</v>
      </c>
      <c r="T74" s="27">
        <v>33</v>
      </c>
      <c r="U74" s="27">
        <v>31</v>
      </c>
      <c r="V74" s="27">
        <v>25</v>
      </c>
      <c r="W74" s="27">
        <f t="shared" si="8"/>
        <v>89</v>
      </c>
      <c r="X74" s="28">
        <v>66.3</v>
      </c>
      <c r="Y74" s="30">
        <f t="shared" si="9"/>
        <v>1.3423831070889896</v>
      </c>
      <c r="Z74" s="13">
        <v>50</v>
      </c>
      <c r="AA74" s="31">
        <v>650273.28000000003</v>
      </c>
      <c r="AB74" s="12">
        <v>28624</v>
      </c>
      <c r="AC74" s="12">
        <v>28604</v>
      </c>
      <c r="AD74" s="31">
        <v>707501.28</v>
      </c>
      <c r="AE74" s="32">
        <v>596700</v>
      </c>
      <c r="AF74" s="30">
        <v>1.18569009552539</v>
      </c>
      <c r="AG74" s="13">
        <v>50</v>
      </c>
      <c r="AH74" s="31">
        <v>478400</v>
      </c>
      <c r="AI74" s="12">
        <v>27540</v>
      </c>
      <c r="AJ74" s="12">
        <v>9340</v>
      </c>
      <c r="AK74" s="31">
        <v>515280</v>
      </c>
      <c r="AL74" s="32">
        <v>442000</v>
      </c>
      <c r="AM74" s="30">
        <v>1.1657918552036199</v>
      </c>
      <c r="AN74" s="13">
        <v>50</v>
      </c>
      <c r="AO74" s="33">
        <v>29</v>
      </c>
      <c r="AP74" s="33">
        <v>10.9</v>
      </c>
      <c r="AQ74" s="33">
        <v>10.9</v>
      </c>
      <c r="AR74" s="33">
        <v>50.8</v>
      </c>
      <c r="AS74" s="28">
        <v>123.76</v>
      </c>
      <c r="AT74" s="29">
        <v>0.41047188106011601</v>
      </c>
      <c r="AU74" s="12">
        <v>0</v>
      </c>
    </row>
    <row r="75" spans="1:47" s="40" customFormat="1" ht="19.649999999999999" customHeight="1" x14ac:dyDescent="0.25">
      <c r="A75" s="54" t="s">
        <v>92</v>
      </c>
      <c r="B75" s="54" t="s">
        <v>93</v>
      </c>
      <c r="C75" s="54" t="s">
        <v>99</v>
      </c>
      <c r="D75" s="44">
        <v>3.77</v>
      </c>
      <c r="E75" s="64">
        <f t="shared" si="5"/>
        <v>110</v>
      </c>
      <c r="F75" s="59">
        <f t="shared" si="6"/>
        <v>0</v>
      </c>
      <c r="G75" s="59">
        <v>1</v>
      </c>
      <c r="H75" s="41">
        <f t="shared" si="7"/>
        <v>110</v>
      </c>
      <c r="I75" s="42">
        <v>0.1</v>
      </c>
      <c r="J75" s="12">
        <v>100</v>
      </c>
      <c r="K75" s="12">
        <v>0</v>
      </c>
      <c r="L75" s="26">
        <v>2</v>
      </c>
      <c r="M75" s="27">
        <v>33</v>
      </c>
      <c r="N75" s="27">
        <v>23</v>
      </c>
      <c r="O75" s="27">
        <v>21</v>
      </c>
      <c r="P75" s="27">
        <v>77</v>
      </c>
      <c r="Q75" s="28">
        <v>113.1</v>
      </c>
      <c r="R75" s="29">
        <v>0.68081343943412898</v>
      </c>
      <c r="S75" s="12">
        <v>0</v>
      </c>
      <c r="T75" s="27">
        <v>36</v>
      </c>
      <c r="U75" s="27">
        <v>33</v>
      </c>
      <c r="V75" s="27">
        <v>22</v>
      </c>
      <c r="W75" s="27">
        <f t="shared" si="8"/>
        <v>91</v>
      </c>
      <c r="X75" s="28">
        <v>56.55</v>
      </c>
      <c r="Y75" s="30">
        <f t="shared" si="9"/>
        <v>1.6091954022988506</v>
      </c>
      <c r="Z75" s="13">
        <v>50</v>
      </c>
      <c r="AA75" s="31">
        <v>696985.52</v>
      </c>
      <c r="AB75" s="12">
        <v>25333.4</v>
      </c>
      <c r="AC75" s="12">
        <v>3020</v>
      </c>
      <c r="AD75" s="31">
        <v>725338.92</v>
      </c>
      <c r="AE75" s="32">
        <v>508950</v>
      </c>
      <c r="AF75" s="30">
        <v>1.4251673445328601</v>
      </c>
      <c r="AG75" s="13">
        <v>50</v>
      </c>
      <c r="AH75" s="31">
        <v>345100</v>
      </c>
      <c r="AI75" s="12">
        <v>9820</v>
      </c>
      <c r="AJ75" s="12">
        <v>4400</v>
      </c>
      <c r="AK75" s="31">
        <v>359320</v>
      </c>
      <c r="AL75" s="32">
        <v>377000</v>
      </c>
      <c r="AM75" s="29">
        <v>0.95310344827586202</v>
      </c>
      <c r="AN75" s="12">
        <v>0</v>
      </c>
      <c r="AO75" s="33">
        <v>27.4</v>
      </c>
      <c r="AP75" s="33">
        <v>13.1</v>
      </c>
      <c r="AQ75" s="33">
        <v>8.3000000000000007</v>
      </c>
      <c r="AR75" s="33">
        <v>48.8</v>
      </c>
      <c r="AS75" s="28">
        <v>105.56</v>
      </c>
      <c r="AT75" s="29">
        <v>0.46229632436529</v>
      </c>
      <c r="AU75" s="12">
        <v>0</v>
      </c>
    </row>
    <row r="76" spans="1:47" s="40" customFormat="1" ht="19.649999999999999" customHeight="1" x14ac:dyDescent="0.25">
      <c r="A76" s="54" t="s">
        <v>92</v>
      </c>
      <c r="B76" s="54" t="s">
        <v>93</v>
      </c>
      <c r="C76" s="54" t="s">
        <v>100</v>
      </c>
      <c r="D76" s="44">
        <v>4.5</v>
      </c>
      <c r="E76" s="64">
        <f t="shared" si="5"/>
        <v>110</v>
      </c>
      <c r="F76" s="59">
        <f t="shared" si="6"/>
        <v>0</v>
      </c>
      <c r="G76" s="59">
        <v>0.90909090909090906</v>
      </c>
      <c r="H76" s="41">
        <f t="shared" si="7"/>
        <v>110</v>
      </c>
      <c r="I76" s="42">
        <v>0.1</v>
      </c>
      <c r="J76" s="12">
        <v>100</v>
      </c>
      <c r="K76" s="12">
        <v>0</v>
      </c>
      <c r="L76" s="26">
        <v>2</v>
      </c>
      <c r="M76" s="27">
        <v>23</v>
      </c>
      <c r="N76" s="27">
        <v>17</v>
      </c>
      <c r="O76" s="27">
        <v>15</v>
      </c>
      <c r="P76" s="27">
        <v>55</v>
      </c>
      <c r="Q76" s="28">
        <v>135</v>
      </c>
      <c r="R76" s="29">
        <v>0.407407407407407</v>
      </c>
      <c r="S76" s="12">
        <v>0</v>
      </c>
      <c r="T76" s="27">
        <v>30</v>
      </c>
      <c r="U76" s="27">
        <v>28</v>
      </c>
      <c r="V76" s="27">
        <v>26</v>
      </c>
      <c r="W76" s="27">
        <f t="shared" si="8"/>
        <v>84</v>
      </c>
      <c r="X76" s="28">
        <v>67.5</v>
      </c>
      <c r="Y76" s="30">
        <f t="shared" si="9"/>
        <v>1.2444444444444445</v>
      </c>
      <c r="Z76" s="13">
        <v>50</v>
      </c>
      <c r="AA76" s="31">
        <v>904543.26999999897</v>
      </c>
      <c r="AB76" s="12">
        <v>2003</v>
      </c>
      <c r="AC76" s="12">
        <v>0</v>
      </c>
      <c r="AD76" s="31">
        <v>906546.26999999897</v>
      </c>
      <c r="AE76" s="32">
        <v>607500</v>
      </c>
      <c r="AF76" s="30">
        <v>1.4922572345678999</v>
      </c>
      <c r="AG76" s="13">
        <v>50</v>
      </c>
      <c r="AH76" s="31">
        <v>312000</v>
      </c>
      <c r="AI76" s="12">
        <v>12200</v>
      </c>
      <c r="AJ76" s="12">
        <v>600</v>
      </c>
      <c r="AK76" s="31">
        <v>324800</v>
      </c>
      <c r="AL76" s="32">
        <v>450000</v>
      </c>
      <c r="AM76" s="29">
        <v>0.72177777777777796</v>
      </c>
      <c r="AN76" s="12">
        <v>0</v>
      </c>
      <c r="AO76" s="33">
        <v>30.1</v>
      </c>
      <c r="AP76" s="33">
        <v>6</v>
      </c>
      <c r="AQ76" s="33">
        <v>1.8</v>
      </c>
      <c r="AR76" s="33">
        <v>37.9</v>
      </c>
      <c r="AS76" s="28">
        <v>126</v>
      </c>
      <c r="AT76" s="29">
        <v>0.300793650793651</v>
      </c>
      <c r="AU76" s="12">
        <v>0</v>
      </c>
    </row>
    <row r="77" spans="1:47" s="40" customFormat="1" ht="19.649999999999999" customHeight="1" x14ac:dyDescent="0.25">
      <c r="A77" s="54" t="s">
        <v>92</v>
      </c>
      <c r="B77" s="54" t="s">
        <v>93</v>
      </c>
      <c r="C77" s="54" t="s">
        <v>101</v>
      </c>
      <c r="D77" s="44">
        <v>3.55</v>
      </c>
      <c r="E77" s="64">
        <f t="shared" si="5"/>
        <v>165</v>
      </c>
      <c r="F77" s="59">
        <f t="shared" si="6"/>
        <v>0</v>
      </c>
      <c r="G77" s="59">
        <v>0.8571428571428571</v>
      </c>
      <c r="H77" s="41">
        <f t="shared" si="7"/>
        <v>165</v>
      </c>
      <c r="I77" s="42">
        <v>0.1</v>
      </c>
      <c r="J77" s="12">
        <v>150</v>
      </c>
      <c r="K77" s="12">
        <v>0</v>
      </c>
      <c r="L77" s="26">
        <v>3</v>
      </c>
      <c r="M77" s="27">
        <v>13</v>
      </c>
      <c r="N77" s="27">
        <v>12</v>
      </c>
      <c r="O77" s="27">
        <v>8</v>
      </c>
      <c r="P77" s="27">
        <v>33</v>
      </c>
      <c r="Q77" s="28">
        <v>106.5</v>
      </c>
      <c r="R77" s="29">
        <v>0.309859154929577</v>
      </c>
      <c r="S77" s="12">
        <v>0</v>
      </c>
      <c r="T77" s="27">
        <v>22</v>
      </c>
      <c r="U77" s="27">
        <v>22</v>
      </c>
      <c r="V77" s="27">
        <v>18</v>
      </c>
      <c r="W77" s="27">
        <f t="shared" si="8"/>
        <v>62</v>
      </c>
      <c r="X77" s="28">
        <v>53.25</v>
      </c>
      <c r="Y77" s="30">
        <f t="shared" si="9"/>
        <v>1.164319248826291</v>
      </c>
      <c r="Z77" s="13">
        <v>50</v>
      </c>
      <c r="AA77" s="31">
        <v>610362.39</v>
      </c>
      <c r="AB77" s="12">
        <v>12000</v>
      </c>
      <c r="AC77" s="12">
        <v>12000</v>
      </c>
      <c r="AD77" s="31">
        <v>634362.39</v>
      </c>
      <c r="AE77" s="32">
        <v>479250</v>
      </c>
      <c r="AF77" s="30">
        <v>1.3236565258216</v>
      </c>
      <c r="AG77" s="13">
        <v>50</v>
      </c>
      <c r="AH77" s="31">
        <v>481137</v>
      </c>
      <c r="AI77" s="12">
        <v>14340</v>
      </c>
      <c r="AJ77" s="12">
        <v>6840</v>
      </c>
      <c r="AK77" s="31">
        <v>502317</v>
      </c>
      <c r="AL77" s="32">
        <v>355000</v>
      </c>
      <c r="AM77" s="30">
        <v>1.4149774647887301</v>
      </c>
      <c r="AN77" s="13">
        <v>50</v>
      </c>
      <c r="AO77" s="33">
        <v>27.1</v>
      </c>
      <c r="AP77" s="33">
        <v>7.8</v>
      </c>
      <c r="AQ77" s="33">
        <v>5.4</v>
      </c>
      <c r="AR77" s="33">
        <v>40.299999999999997</v>
      </c>
      <c r="AS77" s="28">
        <v>99.4</v>
      </c>
      <c r="AT77" s="29">
        <v>0.40543259557344102</v>
      </c>
      <c r="AU77" s="12">
        <v>0</v>
      </c>
    </row>
    <row r="78" spans="1:47" s="40" customFormat="1" ht="19.649999999999999" customHeight="1" x14ac:dyDescent="0.25">
      <c r="A78" s="54" t="s">
        <v>92</v>
      </c>
      <c r="B78" s="54" t="s">
        <v>93</v>
      </c>
      <c r="C78" s="54" t="s">
        <v>102</v>
      </c>
      <c r="D78" s="44">
        <v>2.89</v>
      </c>
      <c r="E78" s="64">
        <f t="shared" si="5"/>
        <v>110</v>
      </c>
      <c r="F78" s="59">
        <f t="shared" si="6"/>
        <v>0</v>
      </c>
      <c r="G78" s="59">
        <v>0.8571428571428571</v>
      </c>
      <c r="H78" s="41">
        <f t="shared" si="7"/>
        <v>110</v>
      </c>
      <c r="I78" s="42">
        <v>0.1</v>
      </c>
      <c r="J78" s="12">
        <v>100</v>
      </c>
      <c r="K78" s="12">
        <v>0</v>
      </c>
      <c r="L78" s="26">
        <v>2</v>
      </c>
      <c r="M78" s="27">
        <v>19</v>
      </c>
      <c r="N78" s="27">
        <v>16</v>
      </c>
      <c r="O78" s="27">
        <v>13</v>
      </c>
      <c r="P78" s="27">
        <v>48</v>
      </c>
      <c r="Q78" s="28">
        <v>86.7</v>
      </c>
      <c r="R78" s="29">
        <v>0.55363321799307996</v>
      </c>
      <c r="S78" s="12">
        <v>0</v>
      </c>
      <c r="T78" s="27">
        <v>20</v>
      </c>
      <c r="U78" s="27">
        <v>17</v>
      </c>
      <c r="V78" s="27">
        <v>16</v>
      </c>
      <c r="W78" s="27">
        <f t="shared" si="8"/>
        <v>53</v>
      </c>
      <c r="X78" s="28">
        <v>43.35</v>
      </c>
      <c r="Y78" s="30">
        <f t="shared" si="9"/>
        <v>1.2226066897347174</v>
      </c>
      <c r="Z78" s="13">
        <v>50</v>
      </c>
      <c r="AA78" s="31">
        <v>67562.5</v>
      </c>
      <c r="AB78" s="12">
        <v>85.611999999999995</v>
      </c>
      <c r="AC78" s="12">
        <v>75</v>
      </c>
      <c r="AD78" s="31">
        <v>67723.111999999994</v>
      </c>
      <c r="AE78" s="32">
        <v>390150</v>
      </c>
      <c r="AF78" s="29">
        <v>0.173582242727156</v>
      </c>
      <c r="AG78" s="12">
        <v>0</v>
      </c>
      <c r="AH78" s="31">
        <v>298900</v>
      </c>
      <c r="AI78" s="12">
        <v>15840</v>
      </c>
      <c r="AJ78" s="12">
        <v>7400</v>
      </c>
      <c r="AK78" s="31">
        <v>322140</v>
      </c>
      <c r="AL78" s="32">
        <v>289000</v>
      </c>
      <c r="AM78" s="30">
        <v>1.1146712802768199</v>
      </c>
      <c r="AN78" s="13">
        <v>50</v>
      </c>
      <c r="AO78" s="33">
        <v>38</v>
      </c>
      <c r="AP78" s="33">
        <v>16.2</v>
      </c>
      <c r="AQ78" s="33">
        <v>9.6</v>
      </c>
      <c r="AR78" s="33">
        <v>63.8</v>
      </c>
      <c r="AS78" s="28">
        <v>80.92</v>
      </c>
      <c r="AT78" s="29">
        <v>0.78843302026692996</v>
      </c>
      <c r="AU78" s="12">
        <v>0</v>
      </c>
    </row>
    <row r="79" spans="1:47" s="40" customFormat="1" ht="19.649999999999999" customHeight="1" x14ac:dyDescent="0.25">
      <c r="A79" s="54" t="s">
        <v>92</v>
      </c>
      <c r="B79" s="54" t="s">
        <v>93</v>
      </c>
      <c r="C79" s="54" t="s">
        <v>103</v>
      </c>
      <c r="D79" s="44">
        <v>3.76</v>
      </c>
      <c r="E79" s="64">
        <f t="shared" si="5"/>
        <v>110</v>
      </c>
      <c r="F79" s="59">
        <f t="shared" si="6"/>
        <v>0</v>
      </c>
      <c r="G79" s="59">
        <v>1</v>
      </c>
      <c r="H79" s="41">
        <f t="shared" si="7"/>
        <v>110</v>
      </c>
      <c r="I79" s="42">
        <v>0.1</v>
      </c>
      <c r="J79" s="12">
        <v>100</v>
      </c>
      <c r="K79" s="12">
        <v>0</v>
      </c>
      <c r="L79" s="26">
        <v>2</v>
      </c>
      <c r="M79" s="27">
        <v>13</v>
      </c>
      <c r="N79" s="27">
        <v>6</v>
      </c>
      <c r="O79" s="27">
        <v>4</v>
      </c>
      <c r="P79" s="27">
        <v>23</v>
      </c>
      <c r="Q79" s="28">
        <v>112.8</v>
      </c>
      <c r="R79" s="29">
        <v>0.20390070921985801</v>
      </c>
      <c r="S79" s="12">
        <v>0</v>
      </c>
      <c r="T79" s="27">
        <v>24</v>
      </c>
      <c r="U79" s="27">
        <v>24</v>
      </c>
      <c r="V79" s="27">
        <v>23</v>
      </c>
      <c r="W79" s="27">
        <f t="shared" si="8"/>
        <v>71</v>
      </c>
      <c r="X79" s="28">
        <v>56.4</v>
      </c>
      <c r="Y79" s="30">
        <f t="shared" si="9"/>
        <v>1.2588652482269505</v>
      </c>
      <c r="Z79" s="13">
        <v>50</v>
      </c>
      <c r="AA79" s="31">
        <v>307623.96000000002</v>
      </c>
      <c r="AB79" s="12">
        <v>20</v>
      </c>
      <c r="AC79" s="12">
        <v>0</v>
      </c>
      <c r="AD79" s="31">
        <v>307643.96000000002</v>
      </c>
      <c r="AE79" s="32">
        <v>507600</v>
      </c>
      <c r="AF79" s="29">
        <v>0.60607557131599699</v>
      </c>
      <c r="AG79" s="12">
        <v>0</v>
      </c>
      <c r="AH79" s="31">
        <v>392425</v>
      </c>
      <c r="AI79" s="12">
        <v>32900</v>
      </c>
      <c r="AJ79" s="12">
        <v>26200</v>
      </c>
      <c r="AK79" s="31">
        <v>451525</v>
      </c>
      <c r="AL79" s="32">
        <v>376000</v>
      </c>
      <c r="AM79" s="30">
        <v>1.20086436170213</v>
      </c>
      <c r="AN79" s="13">
        <v>50</v>
      </c>
      <c r="AO79" s="33">
        <v>17.399999999999999</v>
      </c>
      <c r="AP79" s="33">
        <v>7</v>
      </c>
      <c r="AQ79" s="33">
        <v>3.8</v>
      </c>
      <c r="AR79" s="33">
        <v>28.2</v>
      </c>
      <c r="AS79" s="28">
        <v>105.28</v>
      </c>
      <c r="AT79" s="29">
        <v>0.26785714285714302</v>
      </c>
      <c r="AU79" s="12">
        <v>0</v>
      </c>
    </row>
    <row r="80" spans="1:47" s="40" customFormat="1" ht="19.649999999999999" customHeight="1" x14ac:dyDescent="0.25">
      <c r="A80" s="54" t="s">
        <v>92</v>
      </c>
      <c r="B80" s="54" t="s">
        <v>93</v>
      </c>
      <c r="C80" s="54" t="s">
        <v>104</v>
      </c>
      <c r="D80" s="44">
        <v>3.78</v>
      </c>
      <c r="E80" s="64">
        <f t="shared" si="5"/>
        <v>165</v>
      </c>
      <c r="F80" s="59">
        <f t="shared" si="6"/>
        <v>0</v>
      </c>
      <c r="G80" s="59">
        <v>1</v>
      </c>
      <c r="H80" s="41">
        <f t="shared" si="7"/>
        <v>165</v>
      </c>
      <c r="I80" s="42">
        <v>0.1</v>
      </c>
      <c r="J80" s="12">
        <v>150</v>
      </c>
      <c r="K80" s="12">
        <v>0</v>
      </c>
      <c r="L80" s="26">
        <v>3</v>
      </c>
      <c r="M80" s="27">
        <v>18</v>
      </c>
      <c r="N80" s="27">
        <v>18</v>
      </c>
      <c r="O80" s="27">
        <v>11</v>
      </c>
      <c r="P80" s="27">
        <v>47</v>
      </c>
      <c r="Q80" s="28">
        <v>113.4</v>
      </c>
      <c r="R80" s="29">
        <v>0.41446208112874799</v>
      </c>
      <c r="S80" s="12">
        <v>0</v>
      </c>
      <c r="T80" s="27">
        <v>26</v>
      </c>
      <c r="U80" s="27">
        <v>24</v>
      </c>
      <c r="V80" s="27">
        <v>19</v>
      </c>
      <c r="W80" s="27">
        <f t="shared" si="8"/>
        <v>69</v>
      </c>
      <c r="X80" s="28">
        <v>56.7</v>
      </c>
      <c r="Y80" s="30">
        <f t="shared" si="9"/>
        <v>1.216931216931217</v>
      </c>
      <c r="Z80" s="13">
        <v>50</v>
      </c>
      <c r="AA80" s="31">
        <v>531941.51</v>
      </c>
      <c r="AB80" s="12">
        <v>35222</v>
      </c>
      <c r="AC80" s="12">
        <v>35120</v>
      </c>
      <c r="AD80" s="31">
        <v>602283.51</v>
      </c>
      <c r="AE80" s="32">
        <v>510300</v>
      </c>
      <c r="AF80" s="30">
        <v>1.1802537918871301</v>
      </c>
      <c r="AG80" s="13">
        <v>50</v>
      </c>
      <c r="AH80" s="31">
        <v>362724</v>
      </c>
      <c r="AI80" s="12">
        <v>23280</v>
      </c>
      <c r="AJ80" s="12">
        <v>10000</v>
      </c>
      <c r="AK80" s="31">
        <v>396004</v>
      </c>
      <c r="AL80" s="32">
        <v>378000</v>
      </c>
      <c r="AM80" s="30">
        <v>1.0476296296296299</v>
      </c>
      <c r="AN80" s="13">
        <v>50</v>
      </c>
      <c r="AO80" s="33">
        <v>36.6</v>
      </c>
      <c r="AP80" s="33">
        <v>14.5</v>
      </c>
      <c r="AQ80" s="33">
        <v>10.6</v>
      </c>
      <c r="AR80" s="33">
        <v>61.7</v>
      </c>
      <c r="AS80" s="28">
        <v>105.84</v>
      </c>
      <c r="AT80" s="29">
        <v>0.58295540438397597</v>
      </c>
      <c r="AU80" s="12">
        <v>0</v>
      </c>
    </row>
    <row r="81" spans="1:47" s="40" customFormat="1" ht="19.649999999999999" customHeight="1" x14ac:dyDescent="0.25">
      <c r="A81" s="54" t="s">
        <v>92</v>
      </c>
      <c r="B81" s="54" t="s">
        <v>93</v>
      </c>
      <c r="C81" s="54" t="s">
        <v>105</v>
      </c>
      <c r="D81" s="44">
        <v>2.66</v>
      </c>
      <c r="E81" s="64">
        <f t="shared" si="5"/>
        <v>110</v>
      </c>
      <c r="F81" s="59">
        <f t="shared" si="6"/>
        <v>0</v>
      </c>
      <c r="G81" s="59">
        <v>1</v>
      </c>
      <c r="H81" s="41">
        <f t="shared" si="7"/>
        <v>110</v>
      </c>
      <c r="I81" s="42">
        <v>0.1</v>
      </c>
      <c r="J81" s="12">
        <v>100</v>
      </c>
      <c r="K81" s="12">
        <v>0</v>
      </c>
      <c r="L81" s="26">
        <v>2</v>
      </c>
      <c r="M81" s="27">
        <v>14</v>
      </c>
      <c r="N81" s="27">
        <v>11</v>
      </c>
      <c r="O81" s="27">
        <v>10</v>
      </c>
      <c r="P81" s="27">
        <v>35</v>
      </c>
      <c r="Q81" s="28">
        <v>79.8</v>
      </c>
      <c r="R81" s="29">
        <v>0.43859649122806998</v>
      </c>
      <c r="S81" s="12">
        <v>0</v>
      </c>
      <c r="T81" s="27">
        <v>20</v>
      </c>
      <c r="U81" s="27">
        <v>20</v>
      </c>
      <c r="V81" s="27">
        <v>13</v>
      </c>
      <c r="W81" s="27">
        <f t="shared" si="8"/>
        <v>53</v>
      </c>
      <c r="X81" s="28">
        <v>39.9</v>
      </c>
      <c r="Y81" s="30">
        <f t="shared" si="9"/>
        <v>1.3283208020050126</v>
      </c>
      <c r="Z81" s="13">
        <v>50</v>
      </c>
      <c r="AA81" s="31">
        <v>104341.09</v>
      </c>
      <c r="AB81" s="12">
        <v>2460</v>
      </c>
      <c r="AC81" s="12">
        <v>420</v>
      </c>
      <c r="AD81" s="31">
        <v>107221.09</v>
      </c>
      <c r="AE81" s="32">
        <v>359100</v>
      </c>
      <c r="AF81" s="29">
        <v>0.29858281815650201</v>
      </c>
      <c r="AG81" s="12">
        <v>0</v>
      </c>
      <c r="AH81" s="31">
        <v>327000</v>
      </c>
      <c r="AI81" s="12">
        <v>20740</v>
      </c>
      <c r="AJ81" s="12">
        <v>20740</v>
      </c>
      <c r="AK81" s="31">
        <v>368480</v>
      </c>
      <c r="AL81" s="32">
        <v>266000</v>
      </c>
      <c r="AM81" s="30">
        <v>1.3852631578947401</v>
      </c>
      <c r="AN81" s="13">
        <v>50</v>
      </c>
      <c r="AO81" s="33">
        <v>26.7</v>
      </c>
      <c r="AP81" s="33">
        <v>8.4</v>
      </c>
      <c r="AQ81" s="33">
        <v>5.2</v>
      </c>
      <c r="AR81" s="33">
        <v>40.299999999999997</v>
      </c>
      <c r="AS81" s="28">
        <v>74.48</v>
      </c>
      <c r="AT81" s="29">
        <v>0.54108485499462899</v>
      </c>
      <c r="AU81" s="12">
        <v>0</v>
      </c>
    </row>
    <row r="82" spans="1:47" s="40" customFormat="1" ht="19.649999999999999" customHeight="1" x14ac:dyDescent="0.25">
      <c r="A82" s="54" t="s">
        <v>92</v>
      </c>
      <c r="B82" s="54" t="s">
        <v>106</v>
      </c>
      <c r="C82" s="54" t="s">
        <v>107</v>
      </c>
      <c r="D82" s="44">
        <v>6.81</v>
      </c>
      <c r="E82" s="64">
        <f t="shared" si="5"/>
        <v>165</v>
      </c>
      <c r="F82" s="59">
        <f t="shared" si="6"/>
        <v>0</v>
      </c>
      <c r="G82" s="59">
        <v>1</v>
      </c>
      <c r="H82" s="41">
        <f t="shared" si="7"/>
        <v>165</v>
      </c>
      <c r="I82" s="42">
        <v>0.1</v>
      </c>
      <c r="J82" s="12">
        <v>150</v>
      </c>
      <c r="K82" s="12">
        <v>0</v>
      </c>
      <c r="L82" s="26">
        <v>3</v>
      </c>
      <c r="M82" s="27">
        <v>43</v>
      </c>
      <c r="N82" s="27">
        <v>35</v>
      </c>
      <c r="O82" s="27">
        <v>24</v>
      </c>
      <c r="P82" s="27">
        <v>102</v>
      </c>
      <c r="Q82" s="28">
        <v>204.3</v>
      </c>
      <c r="R82" s="29">
        <v>0.49926578560939799</v>
      </c>
      <c r="S82" s="12">
        <v>0</v>
      </c>
      <c r="T82" s="27">
        <v>50</v>
      </c>
      <c r="U82" s="27">
        <v>44</v>
      </c>
      <c r="V82" s="27">
        <v>37</v>
      </c>
      <c r="W82" s="27">
        <f t="shared" si="8"/>
        <v>131</v>
      </c>
      <c r="X82" s="28">
        <v>102.15</v>
      </c>
      <c r="Y82" s="30">
        <f t="shared" si="9"/>
        <v>1.2824278022515907</v>
      </c>
      <c r="Z82" s="13">
        <v>50</v>
      </c>
      <c r="AA82" s="31">
        <v>1239561.08</v>
      </c>
      <c r="AB82" s="12">
        <v>55396</v>
      </c>
      <c r="AC82" s="12">
        <v>27330</v>
      </c>
      <c r="AD82" s="31">
        <v>1322287.08</v>
      </c>
      <c r="AE82" s="32">
        <v>919350</v>
      </c>
      <c r="AF82" s="30">
        <v>1.4382847446565501</v>
      </c>
      <c r="AG82" s="13">
        <v>50</v>
      </c>
      <c r="AH82" s="31">
        <v>911631.76</v>
      </c>
      <c r="AI82" s="12">
        <v>17486.351999999999</v>
      </c>
      <c r="AJ82" s="12">
        <v>11286.352000000001</v>
      </c>
      <c r="AK82" s="31">
        <v>940404.46400000004</v>
      </c>
      <c r="AL82" s="32">
        <v>681000</v>
      </c>
      <c r="AM82" s="30">
        <v>1.38091698091043</v>
      </c>
      <c r="AN82" s="13">
        <v>50</v>
      </c>
      <c r="AO82" s="33">
        <v>45.3</v>
      </c>
      <c r="AP82" s="33">
        <v>19.3</v>
      </c>
      <c r="AQ82" s="33">
        <v>13.2</v>
      </c>
      <c r="AR82" s="33">
        <v>77.8</v>
      </c>
      <c r="AS82" s="28">
        <v>190.68</v>
      </c>
      <c r="AT82" s="29">
        <v>0.40801342563457099</v>
      </c>
      <c r="AU82" s="12">
        <v>0</v>
      </c>
    </row>
    <row r="83" spans="1:47" s="40" customFormat="1" ht="19.649999999999999" customHeight="1" x14ac:dyDescent="0.25">
      <c r="A83" s="54" t="s">
        <v>92</v>
      </c>
      <c r="B83" s="54" t="s">
        <v>106</v>
      </c>
      <c r="C83" s="54" t="s">
        <v>108</v>
      </c>
      <c r="D83" s="44">
        <v>4.3600000000000003</v>
      </c>
      <c r="E83" s="64">
        <f t="shared" si="5"/>
        <v>110</v>
      </c>
      <c r="F83" s="59">
        <f t="shared" si="6"/>
        <v>0</v>
      </c>
      <c r="G83" s="59">
        <v>0.88888888888888884</v>
      </c>
      <c r="H83" s="41">
        <f t="shared" si="7"/>
        <v>110</v>
      </c>
      <c r="I83" s="42">
        <v>0.1</v>
      </c>
      <c r="J83" s="12">
        <v>100</v>
      </c>
      <c r="K83" s="12">
        <v>0</v>
      </c>
      <c r="L83" s="26">
        <v>2</v>
      </c>
      <c r="M83" s="27">
        <v>22</v>
      </c>
      <c r="N83" s="27">
        <v>20</v>
      </c>
      <c r="O83" s="27">
        <v>18</v>
      </c>
      <c r="P83" s="27">
        <v>60</v>
      </c>
      <c r="Q83" s="28">
        <v>130.80000000000001</v>
      </c>
      <c r="R83" s="29">
        <v>0.45871559633027498</v>
      </c>
      <c r="S83" s="12">
        <v>0</v>
      </c>
      <c r="T83" s="27">
        <v>38</v>
      </c>
      <c r="U83" s="27">
        <v>35</v>
      </c>
      <c r="V83" s="27">
        <v>34</v>
      </c>
      <c r="W83" s="27">
        <f t="shared" si="8"/>
        <v>107</v>
      </c>
      <c r="X83" s="28">
        <v>65.400000000000006</v>
      </c>
      <c r="Y83" s="30">
        <f t="shared" si="9"/>
        <v>1.6360856269113149</v>
      </c>
      <c r="Z83" s="13">
        <v>50</v>
      </c>
      <c r="AA83" s="31">
        <v>72339.31</v>
      </c>
      <c r="AB83" s="12">
        <v>20</v>
      </c>
      <c r="AC83" s="12">
        <v>20</v>
      </c>
      <c r="AD83" s="31">
        <v>72379.31</v>
      </c>
      <c r="AE83" s="32">
        <v>588600</v>
      </c>
      <c r="AF83" s="29">
        <v>0.12296858647638501</v>
      </c>
      <c r="AG83" s="12">
        <v>0</v>
      </c>
      <c r="AH83" s="31">
        <v>421900</v>
      </c>
      <c r="AI83" s="12">
        <v>39600</v>
      </c>
      <c r="AJ83" s="12">
        <v>27840</v>
      </c>
      <c r="AK83" s="31">
        <v>489340</v>
      </c>
      <c r="AL83" s="32">
        <v>436000</v>
      </c>
      <c r="AM83" s="30">
        <v>1.12233944954128</v>
      </c>
      <c r="AN83" s="13">
        <v>50</v>
      </c>
      <c r="AO83" s="33">
        <v>31.5</v>
      </c>
      <c r="AP83" s="33">
        <v>15.8</v>
      </c>
      <c r="AQ83" s="33">
        <v>12.3</v>
      </c>
      <c r="AR83" s="33">
        <v>59.6</v>
      </c>
      <c r="AS83" s="28">
        <v>122.08</v>
      </c>
      <c r="AT83" s="29">
        <v>0.48820445609436403</v>
      </c>
      <c r="AU83" s="12">
        <v>0</v>
      </c>
    </row>
    <row r="84" spans="1:47" s="40" customFormat="1" ht="19.649999999999999" customHeight="1" x14ac:dyDescent="0.25">
      <c r="A84" s="54" t="s">
        <v>92</v>
      </c>
      <c r="B84" s="54" t="s">
        <v>106</v>
      </c>
      <c r="C84" s="54" t="s">
        <v>109</v>
      </c>
      <c r="D84" s="44">
        <v>8.81</v>
      </c>
      <c r="E84" s="64">
        <f t="shared" si="5"/>
        <v>275</v>
      </c>
      <c r="F84" s="59">
        <f t="shared" si="6"/>
        <v>0</v>
      </c>
      <c r="G84" s="59">
        <v>0.82608695652173914</v>
      </c>
      <c r="H84" s="41">
        <f t="shared" si="7"/>
        <v>275</v>
      </c>
      <c r="I84" s="42">
        <v>0.1</v>
      </c>
      <c r="J84" s="12">
        <v>250</v>
      </c>
      <c r="K84" s="13">
        <v>50</v>
      </c>
      <c r="L84" s="26">
        <v>4</v>
      </c>
      <c r="M84" s="27">
        <v>128</v>
      </c>
      <c r="N84" s="27">
        <v>99</v>
      </c>
      <c r="O84" s="27">
        <v>67</v>
      </c>
      <c r="P84" s="27">
        <v>294</v>
      </c>
      <c r="Q84" s="28">
        <v>264.3</v>
      </c>
      <c r="R84" s="30">
        <v>1.11237230419977</v>
      </c>
      <c r="S84" s="13">
        <v>50</v>
      </c>
      <c r="T84" s="27">
        <v>92</v>
      </c>
      <c r="U84" s="27">
        <v>64</v>
      </c>
      <c r="V84" s="27">
        <v>55</v>
      </c>
      <c r="W84" s="27">
        <f t="shared" si="8"/>
        <v>211</v>
      </c>
      <c r="X84" s="28">
        <v>132.15</v>
      </c>
      <c r="Y84" s="30">
        <f t="shared" si="9"/>
        <v>1.5966704502459326</v>
      </c>
      <c r="Z84" s="13">
        <v>50</v>
      </c>
      <c r="AA84" s="31">
        <v>1637989.58</v>
      </c>
      <c r="AB84" s="12">
        <v>102522</v>
      </c>
      <c r="AC84" s="12">
        <v>92400</v>
      </c>
      <c r="AD84" s="31">
        <v>1832911.58</v>
      </c>
      <c r="AE84" s="32">
        <v>1189350</v>
      </c>
      <c r="AF84" s="30">
        <v>1.54110361121621</v>
      </c>
      <c r="AG84" s="13">
        <v>50</v>
      </c>
      <c r="AH84" s="31">
        <v>1323500</v>
      </c>
      <c r="AI84" s="12">
        <v>55200</v>
      </c>
      <c r="AJ84" s="12">
        <v>49900</v>
      </c>
      <c r="AK84" s="31">
        <v>1428600</v>
      </c>
      <c r="AL84" s="32">
        <v>881000</v>
      </c>
      <c r="AM84" s="30">
        <v>1.62156640181612</v>
      </c>
      <c r="AN84" s="13">
        <v>50</v>
      </c>
      <c r="AO84" s="33">
        <v>101.1</v>
      </c>
      <c r="AP84" s="33">
        <v>44</v>
      </c>
      <c r="AQ84" s="33">
        <v>32.9</v>
      </c>
      <c r="AR84" s="33">
        <v>178</v>
      </c>
      <c r="AS84" s="28">
        <v>246.68</v>
      </c>
      <c r="AT84" s="29">
        <v>0.72158261715582905</v>
      </c>
      <c r="AU84" s="12">
        <v>0</v>
      </c>
    </row>
    <row r="85" spans="1:47" s="40" customFormat="1" ht="19.649999999999999" customHeight="1" x14ac:dyDescent="0.25">
      <c r="A85" s="54" t="s">
        <v>92</v>
      </c>
      <c r="B85" s="54" t="s">
        <v>106</v>
      </c>
      <c r="C85" s="54" t="s">
        <v>110</v>
      </c>
      <c r="D85" s="44">
        <v>2.84</v>
      </c>
      <c r="E85" s="64">
        <f t="shared" si="5"/>
        <v>55</v>
      </c>
      <c r="F85" s="59">
        <f t="shared" si="6"/>
        <v>0</v>
      </c>
      <c r="G85" s="59">
        <v>0.83333333333333337</v>
      </c>
      <c r="H85" s="41">
        <f t="shared" si="7"/>
        <v>55</v>
      </c>
      <c r="I85" s="42">
        <v>0.1</v>
      </c>
      <c r="J85" s="12">
        <v>50</v>
      </c>
      <c r="K85" s="12">
        <v>0</v>
      </c>
      <c r="L85" s="26">
        <v>1</v>
      </c>
      <c r="M85" s="27">
        <v>18</v>
      </c>
      <c r="N85" s="27">
        <v>16</v>
      </c>
      <c r="O85" s="27">
        <v>12</v>
      </c>
      <c r="P85" s="27">
        <v>46</v>
      </c>
      <c r="Q85" s="28">
        <v>85.2</v>
      </c>
      <c r="R85" s="29">
        <v>0.539906103286385</v>
      </c>
      <c r="S85" s="12">
        <v>0</v>
      </c>
      <c r="T85" s="27">
        <v>22</v>
      </c>
      <c r="U85" s="27">
        <v>18</v>
      </c>
      <c r="V85" s="27">
        <v>18</v>
      </c>
      <c r="W85" s="27">
        <f t="shared" si="8"/>
        <v>58</v>
      </c>
      <c r="X85" s="28">
        <v>42.6</v>
      </c>
      <c r="Y85" s="30">
        <f t="shared" si="9"/>
        <v>1.3615023474178403</v>
      </c>
      <c r="Z85" s="13">
        <v>50</v>
      </c>
      <c r="AA85" s="31">
        <v>15543.78</v>
      </c>
      <c r="AB85" s="12">
        <v>4</v>
      </c>
      <c r="AC85" s="12">
        <v>4</v>
      </c>
      <c r="AD85" s="31">
        <v>15551.78</v>
      </c>
      <c r="AE85" s="32">
        <v>383400</v>
      </c>
      <c r="AF85" s="29">
        <v>4.05628064684403E-2</v>
      </c>
      <c r="AG85" s="12">
        <v>0</v>
      </c>
      <c r="AH85" s="31">
        <v>125750</v>
      </c>
      <c r="AI85" s="12">
        <v>2400</v>
      </c>
      <c r="AJ85" s="12">
        <v>2200</v>
      </c>
      <c r="AK85" s="31">
        <v>130350</v>
      </c>
      <c r="AL85" s="32">
        <v>284000</v>
      </c>
      <c r="AM85" s="29">
        <v>0.45897887323943698</v>
      </c>
      <c r="AN85" s="12">
        <v>0</v>
      </c>
      <c r="AO85" s="33">
        <v>23.2</v>
      </c>
      <c r="AP85" s="33">
        <v>16.8</v>
      </c>
      <c r="AQ85" s="33">
        <v>13.6</v>
      </c>
      <c r="AR85" s="33">
        <v>53.6</v>
      </c>
      <c r="AS85" s="28">
        <v>79.52</v>
      </c>
      <c r="AT85" s="29">
        <v>0.67404426559356101</v>
      </c>
      <c r="AU85" s="12">
        <v>0</v>
      </c>
    </row>
    <row r="86" spans="1:47" s="40" customFormat="1" ht="19.649999999999999" customHeight="1" x14ac:dyDescent="0.25">
      <c r="A86" s="54" t="s">
        <v>92</v>
      </c>
      <c r="B86" s="54" t="s">
        <v>106</v>
      </c>
      <c r="C86" s="54" t="s">
        <v>111</v>
      </c>
      <c r="D86" s="44">
        <v>2.52</v>
      </c>
      <c r="E86" s="64">
        <f t="shared" si="5"/>
        <v>165</v>
      </c>
      <c r="F86" s="59">
        <f t="shared" si="6"/>
        <v>0</v>
      </c>
      <c r="G86" s="59">
        <v>0.875</v>
      </c>
      <c r="H86" s="41">
        <f t="shared" si="7"/>
        <v>165</v>
      </c>
      <c r="I86" s="42">
        <v>0.1</v>
      </c>
      <c r="J86" s="12">
        <v>150</v>
      </c>
      <c r="K86" s="12">
        <v>0</v>
      </c>
      <c r="L86" s="26">
        <v>3</v>
      </c>
      <c r="M86" s="27">
        <v>27</v>
      </c>
      <c r="N86" s="27">
        <v>16</v>
      </c>
      <c r="O86" s="27">
        <v>13</v>
      </c>
      <c r="P86" s="27">
        <v>56</v>
      </c>
      <c r="Q86" s="28">
        <v>75.599999999999994</v>
      </c>
      <c r="R86" s="29">
        <v>0.74074074074074103</v>
      </c>
      <c r="S86" s="12">
        <v>0</v>
      </c>
      <c r="T86" s="27">
        <v>26</v>
      </c>
      <c r="U86" s="27">
        <v>25</v>
      </c>
      <c r="V86" s="27">
        <v>18</v>
      </c>
      <c r="W86" s="27">
        <f t="shared" si="8"/>
        <v>69</v>
      </c>
      <c r="X86" s="28">
        <v>37.799999999999997</v>
      </c>
      <c r="Y86" s="30">
        <f t="shared" si="9"/>
        <v>1.8253968253968256</v>
      </c>
      <c r="Z86" s="13">
        <v>50</v>
      </c>
      <c r="AA86" s="31">
        <v>503044.01</v>
      </c>
      <c r="AB86" s="12">
        <v>46</v>
      </c>
      <c r="AC86" s="12">
        <v>20</v>
      </c>
      <c r="AD86" s="31">
        <v>503110.01</v>
      </c>
      <c r="AE86" s="32">
        <v>340200</v>
      </c>
      <c r="AF86" s="30">
        <v>1.47886540270429</v>
      </c>
      <c r="AG86" s="13">
        <v>50</v>
      </c>
      <c r="AH86" s="31">
        <v>257000</v>
      </c>
      <c r="AI86" s="12">
        <v>9900</v>
      </c>
      <c r="AJ86" s="12">
        <v>8300</v>
      </c>
      <c r="AK86" s="31">
        <v>275200</v>
      </c>
      <c r="AL86" s="32">
        <v>252000</v>
      </c>
      <c r="AM86" s="30">
        <v>1.09206349206349</v>
      </c>
      <c r="AN86" s="13">
        <v>50</v>
      </c>
      <c r="AO86" s="33">
        <v>14.9</v>
      </c>
      <c r="AP86" s="33">
        <v>6.8</v>
      </c>
      <c r="AQ86" s="33">
        <v>4.9000000000000004</v>
      </c>
      <c r="AR86" s="33">
        <v>26.6</v>
      </c>
      <c r="AS86" s="28">
        <v>70.56</v>
      </c>
      <c r="AT86" s="29">
        <v>0.37698412698412698</v>
      </c>
      <c r="AU86" s="12">
        <v>0</v>
      </c>
    </row>
    <row r="87" spans="1:47" s="40" customFormat="1" ht="19.649999999999999" customHeight="1" x14ac:dyDescent="0.25">
      <c r="A87" s="54" t="s">
        <v>92</v>
      </c>
      <c r="B87" s="54" t="s">
        <v>106</v>
      </c>
      <c r="C87" s="54" t="s">
        <v>112</v>
      </c>
      <c r="D87" s="44">
        <v>2.4500000000000002</v>
      </c>
      <c r="E87" s="64">
        <f t="shared" si="5"/>
        <v>90</v>
      </c>
      <c r="F87" s="59">
        <f t="shared" si="6"/>
        <v>0.18333333333333346</v>
      </c>
      <c r="G87" s="59">
        <v>0.66666666666666663</v>
      </c>
      <c r="H87" s="41">
        <f t="shared" si="7"/>
        <v>110</v>
      </c>
      <c r="I87" s="42">
        <v>0.1</v>
      </c>
      <c r="J87" s="12">
        <v>100</v>
      </c>
      <c r="K87" s="12">
        <v>0</v>
      </c>
      <c r="L87" s="26">
        <v>2</v>
      </c>
      <c r="M87" s="27">
        <v>9</v>
      </c>
      <c r="N87" s="27">
        <v>7</v>
      </c>
      <c r="O87" s="27">
        <v>5</v>
      </c>
      <c r="P87" s="27">
        <v>21</v>
      </c>
      <c r="Q87" s="28">
        <v>73.5</v>
      </c>
      <c r="R87" s="29">
        <v>0.28571428571428598</v>
      </c>
      <c r="S87" s="12">
        <v>0</v>
      </c>
      <c r="T87" s="27">
        <v>17</v>
      </c>
      <c r="U87" s="27">
        <v>17</v>
      </c>
      <c r="V87" s="27">
        <v>16</v>
      </c>
      <c r="W87" s="27">
        <f t="shared" si="8"/>
        <v>50</v>
      </c>
      <c r="X87" s="28">
        <v>36.75</v>
      </c>
      <c r="Y87" s="30">
        <f t="shared" si="9"/>
        <v>1.3605442176870748</v>
      </c>
      <c r="Z87" s="13">
        <v>50</v>
      </c>
      <c r="AA87" s="31">
        <v>121495.02</v>
      </c>
      <c r="AB87" s="12">
        <v>4000</v>
      </c>
      <c r="AC87" s="12">
        <v>4000</v>
      </c>
      <c r="AD87" s="31">
        <v>129495.02</v>
      </c>
      <c r="AE87" s="32">
        <v>330750</v>
      </c>
      <c r="AF87" s="29">
        <v>0.39151933484504903</v>
      </c>
      <c r="AG87" s="12">
        <v>0</v>
      </c>
      <c r="AH87" s="31">
        <v>247400</v>
      </c>
      <c r="AI87" s="12">
        <v>6000</v>
      </c>
      <c r="AJ87" s="12">
        <v>6000</v>
      </c>
      <c r="AK87" s="31">
        <v>259400</v>
      </c>
      <c r="AL87" s="32">
        <v>245000</v>
      </c>
      <c r="AM87" s="30">
        <v>1.0587755102040799</v>
      </c>
      <c r="AN87" s="13">
        <v>50</v>
      </c>
      <c r="AO87" s="33">
        <v>7</v>
      </c>
      <c r="AP87" s="33">
        <v>3.6</v>
      </c>
      <c r="AQ87" s="33">
        <v>2.8</v>
      </c>
      <c r="AR87" s="33">
        <v>13.4</v>
      </c>
      <c r="AS87" s="28">
        <v>68.599999999999994</v>
      </c>
      <c r="AT87" s="29">
        <v>0.19533527696792999</v>
      </c>
      <c r="AU87" s="12">
        <v>0</v>
      </c>
    </row>
    <row r="88" spans="1:47" s="40" customFormat="1" ht="19.649999999999999" customHeight="1" x14ac:dyDescent="0.25">
      <c r="A88" s="54" t="s">
        <v>92</v>
      </c>
      <c r="B88" s="54" t="s">
        <v>106</v>
      </c>
      <c r="C88" s="54" t="s">
        <v>113</v>
      </c>
      <c r="D88" s="44">
        <v>7.18</v>
      </c>
      <c r="E88" s="64">
        <f>ROUNDUP(H88-H88*F88,0)</f>
        <v>165</v>
      </c>
      <c r="F88" s="59">
        <f t="shared" si="6"/>
        <v>0</v>
      </c>
      <c r="G88" s="59">
        <v>0.83333333333333337</v>
      </c>
      <c r="H88" s="41">
        <f t="shared" si="7"/>
        <v>165</v>
      </c>
      <c r="I88" s="42">
        <v>0.1</v>
      </c>
      <c r="J88" s="12">
        <v>150</v>
      </c>
      <c r="K88" s="12">
        <v>0</v>
      </c>
      <c r="L88" s="26">
        <v>3</v>
      </c>
      <c r="M88" s="27">
        <v>40</v>
      </c>
      <c r="N88" s="27">
        <v>33</v>
      </c>
      <c r="O88" s="27">
        <v>27</v>
      </c>
      <c r="P88" s="27">
        <v>100</v>
      </c>
      <c r="Q88" s="28">
        <v>215.4</v>
      </c>
      <c r="R88" s="29">
        <v>0.46425255338904398</v>
      </c>
      <c r="S88" s="12">
        <v>0</v>
      </c>
      <c r="T88" s="27">
        <v>51</v>
      </c>
      <c r="U88" s="27">
        <v>45</v>
      </c>
      <c r="V88" s="27">
        <v>35</v>
      </c>
      <c r="W88" s="27">
        <f t="shared" si="8"/>
        <v>131</v>
      </c>
      <c r="X88" s="28">
        <v>107.7</v>
      </c>
      <c r="Y88" s="30">
        <f t="shared" si="9"/>
        <v>1.2163416898792943</v>
      </c>
      <c r="Z88" s="13">
        <v>50</v>
      </c>
      <c r="AA88" s="31">
        <v>1468231.15</v>
      </c>
      <c r="AB88" s="12">
        <v>37538</v>
      </c>
      <c r="AC88" s="12">
        <v>7308</v>
      </c>
      <c r="AD88" s="31">
        <v>1513077.15</v>
      </c>
      <c r="AE88" s="32">
        <v>969300</v>
      </c>
      <c r="AF88" s="30">
        <v>1.56099984524915</v>
      </c>
      <c r="AG88" s="13">
        <v>50</v>
      </c>
      <c r="AH88" s="31">
        <v>782066.59</v>
      </c>
      <c r="AI88" s="12">
        <v>28608</v>
      </c>
      <c r="AJ88" s="12">
        <v>24208</v>
      </c>
      <c r="AK88" s="31">
        <v>834882.59</v>
      </c>
      <c r="AL88" s="32">
        <v>718000</v>
      </c>
      <c r="AM88" s="30">
        <v>1.1627891225626701</v>
      </c>
      <c r="AN88" s="13">
        <v>50</v>
      </c>
      <c r="AO88" s="33">
        <v>40.200000000000003</v>
      </c>
      <c r="AP88" s="33">
        <v>16.399999999999999</v>
      </c>
      <c r="AQ88" s="33">
        <v>12.4</v>
      </c>
      <c r="AR88" s="33">
        <v>69</v>
      </c>
      <c r="AS88" s="28">
        <v>201.04</v>
      </c>
      <c r="AT88" s="29">
        <v>0.343215280541186</v>
      </c>
      <c r="AU88" s="12">
        <v>0</v>
      </c>
    </row>
    <row r="89" spans="1:47" s="40" customFormat="1" ht="19.649999999999999" customHeight="1" x14ac:dyDescent="0.25">
      <c r="A89" s="54" t="s">
        <v>92</v>
      </c>
      <c r="B89" s="54" t="s">
        <v>106</v>
      </c>
      <c r="C89" s="54" t="s">
        <v>114</v>
      </c>
      <c r="D89" s="44">
        <v>8.41</v>
      </c>
      <c r="E89" s="64">
        <f t="shared" si="5"/>
        <v>165</v>
      </c>
      <c r="F89" s="59">
        <f t="shared" si="6"/>
        <v>0</v>
      </c>
      <c r="G89" s="59">
        <v>0.94736842105263153</v>
      </c>
      <c r="H89" s="41">
        <f t="shared" si="7"/>
        <v>165</v>
      </c>
      <c r="I89" s="42">
        <v>0.1</v>
      </c>
      <c r="J89" s="12">
        <v>150</v>
      </c>
      <c r="K89" s="12">
        <v>0</v>
      </c>
      <c r="L89" s="26">
        <v>3</v>
      </c>
      <c r="M89" s="27">
        <v>59</v>
      </c>
      <c r="N89" s="27">
        <v>48</v>
      </c>
      <c r="O89" s="27">
        <v>41</v>
      </c>
      <c r="P89" s="27">
        <v>148</v>
      </c>
      <c r="Q89" s="28">
        <v>252.3</v>
      </c>
      <c r="R89" s="29">
        <v>0.58660325009908798</v>
      </c>
      <c r="S89" s="12">
        <v>0</v>
      </c>
      <c r="T89" s="27">
        <v>56</v>
      </c>
      <c r="U89" s="27">
        <v>55</v>
      </c>
      <c r="V89" s="27">
        <v>43</v>
      </c>
      <c r="W89" s="27">
        <f t="shared" si="8"/>
        <v>154</v>
      </c>
      <c r="X89" s="28">
        <v>126.15</v>
      </c>
      <c r="Y89" s="30">
        <f t="shared" si="9"/>
        <v>1.2207689258818866</v>
      </c>
      <c r="Z89" s="13">
        <v>50</v>
      </c>
      <c r="AA89" s="31">
        <v>1918261.58</v>
      </c>
      <c r="AB89" s="12">
        <v>10236</v>
      </c>
      <c r="AC89" s="12">
        <v>10216</v>
      </c>
      <c r="AD89" s="31">
        <v>1938713.58</v>
      </c>
      <c r="AE89" s="32">
        <v>1135350</v>
      </c>
      <c r="AF89" s="30">
        <v>1.7075911216805399</v>
      </c>
      <c r="AG89" s="13">
        <v>50</v>
      </c>
      <c r="AH89" s="31">
        <v>1136100</v>
      </c>
      <c r="AI89" s="12">
        <v>76430</v>
      </c>
      <c r="AJ89" s="12">
        <v>52630</v>
      </c>
      <c r="AK89" s="31">
        <v>1265160</v>
      </c>
      <c r="AL89" s="32">
        <v>841000</v>
      </c>
      <c r="AM89" s="30">
        <v>1.50435196195006</v>
      </c>
      <c r="AN89" s="13">
        <v>50</v>
      </c>
      <c r="AO89" s="33">
        <v>51.2</v>
      </c>
      <c r="AP89" s="33">
        <v>17.3</v>
      </c>
      <c r="AQ89" s="33">
        <v>16.3</v>
      </c>
      <c r="AR89" s="33">
        <v>84.8</v>
      </c>
      <c r="AS89" s="28">
        <v>235.48</v>
      </c>
      <c r="AT89" s="29">
        <v>0.36011550874808901</v>
      </c>
      <c r="AU89" s="12">
        <v>0</v>
      </c>
    </row>
    <row r="90" spans="1:47" s="40" customFormat="1" ht="19.649999999999999" customHeight="1" x14ac:dyDescent="0.25">
      <c r="A90" s="54" t="s">
        <v>92</v>
      </c>
      <c r="B90" s="54" t="s">
        <v>106</v>
      </c>
      <c r="C90" s="54" t="s">
        <v>115</v>
      </c>
      <c r="D90" s="44">
        <v>3.15</v>
      </c>
      <c r="E90" s="64">
        <f t="shared" si="5"/>
        <v>110</v>
      </c>
      <c r="F90" s="59">
        <f t="shared" si="6"/>
        <v>0</v>
      </c>
      <c r="G90" s="59">
        <v>1</v>
      </c>
      <c r="H90" s="41">
        <f t="shared" si="7"/>
        <v>110</v>
      </c>
      <c r="I90" s="42">
        <v>0.1</v>
      </c>
      <c r="J90" s="12">
        <v>100</v>
      </c>
      <c r="K90" s="12">
        <v>0</v>
      </c>
      <c r="L90" s="26">
        <v>2</v>
      </c>
      <c r="M90" s="27">
        <v>17</v>
      </c>
      <c r="N90" s="27">
        <v>12</v>
      </c>
      <c r="O90" s="27">
        <v>9</v>
      </c>
      <c r="P90" s="27">
        <v>38</v>
      </c>
      <c r="Q90" s="28">
        <v>94.5</v>
      </c>
      <c r="R90" s="29">
        <v>0.40211640211640198</v>
      </c>
      <c r="S90" s="12">
        <v>0</v>
      </c>
      <c r="T90" s="27">
        <v>22</v>
      </c>
      <c r="U90" s="27">
        <v>20</v>
      </c>
      <c r="V90" s="27">
        <v>17</v>
      </c>
      <c r="W90" s="27">
        <f t="shared" si="8"/>
        <v>59</v>
      </c>
      <c r="X90" s="28">
        <v>47.25</v>
      </c>
      <c r="Y90" s="30">
        <f t="shared" si="9"/>
        <v>1.2486772486772486</v>
      </c>
      <c r="Z90" s="13">
        <v>50</v>
      </c>
      <c r="AA90" s="31">
        <v>229670.48</v>
      </c>
      <c r="AB90" s="12">
        <v>4000</v>
      </c>
      <c r="AC90" s="12">
        <v>4000</v>
      </c>
      <c r="AD90" s="31">
        <v>237670.48</v>
      </c>
      <c r="AE90" s="32">
        <v>425250</v>
      </c>
      <c r="AF90" s="29">
        <v>0.558895896531452</v>
      </c>
      <c r="AG90" s="12">
        <v>0</v>
      </c>
      <c r="AH90" s="31">
        <v>397400</v>
      </c>
      <c r="AI90" s="12">
        <v>9300</v>
      </c>
      <c r="AJ90" s="12">
        <v>8200</v>
      </c>
      <c r="AK90" s="31">
        <v>414900</v>
      </c>
      <c r="AL90" s="32">
        <v>315000</v>
      </c>
      <c r="AM90" s="30">
        <v>1.3171428571428601</v>
      </c>
      <c r="AN90" s="13">
        <v>50</v>
      </c>
      <c r="AO90" s="33">
        <v>27.5</v>
      </c>
      <c r="AP90" s="33">
        <v>5.2</v>
      </c>
      <c r="AQ90" s="33">
        <v>4.4000000000000004</v>
      </c>
      <c r="AR90" s="33">
        <v>37.1</v>
      </c>
      <c r="AS90" s="28">
        <v>88.2</v>
      </c>
      <c r="AT90" s="29">
        <v>0.42063492063492097</v>
      </c>
      <c r="AU90" s="12">
        <v>0</v>
      </c>
    </row>
    <row r="91" spans="1:47" s="40" customFormat="1" ht="19.649999999999999" customHeight="1" x14ac:dyDescent="0.25">
      <c r="A91" s="54" t="s">
        <v>92</v>
      </c>
      <c r="B91" s="54" t="s">
        <v>106</v>
      </c>
      <c r="C91" s="54" t="s">
        <v>116</v>
      </c>
      <c r="D91" s="44">
        <v>4.54</v>
      </c>
      <c r="E91" s="64">
        <f t="shared" si="5"/>
        <v>55</v>
      </c>
      <c r="F91" s="59">
        <f t="shared" si="6"/>
        <v>0</v>
      </c>
      <c r="G91" s="59">
        <v>1</v>
      </c>
      <c r="H91" s="41">
        <f t="shared" si="7"/>
        <v>55</v>
      </c>
      <c r="I91" s="42">
        <v>0.1</v>
      </c>
      <c r="J91" s="12">
        <v>50</v>
      </c>
      <c r="K91" s="12">
        <v>0</v>
      </c>
      <c r="L91" s="26">
        <v>1</v>
      </c>
      <c r="M91" s="27">
        <v>10</v>
      </c>
      <c r="N91" s="27">
        <v>7</v>
      </c>
      <c r="O91" s="27">
        <v>6</v>
      </c>
      <c r="P91" s="27">
        <v>23</v>
      </c>
      <c r="Q91" s="28">
        <v>136.19999999999999</v>
      </c>
      <c r="R91" s="29">
        <v>0.16886930983847301</v>
      </c>
      <c r="S91" s="12">
        <v>0</v>
      </c>
      <c r="T91" s="27">
        <v>29</v>
      </c>
      <c r="U91" s="27">
        <v>29</v>
      </c>
      <c r="V91" s="27">
        <v>27</v>
      </c>
      <c r="W91" s="27">
        <f t="shared" si="8"/>
        <v>85</v>
      </c>
      <c r="X91" s="28">
        <v>68.099999999999994</v>
      </c>
      <c r="Y91" s="30">
        <f t="shared" si="9"/>
        <v>1.248164464023495</v>
      </c>
      <c r="Z91" s="13">
        <v>50</v>
      </c>
      <c r="AA91" s="31">
        <v>193125.06</v>
      </c>
      <c r="AB91" s="12">
        <v>16034</v>
      </c>
      <c r="AC91" s="12">
        <v>0</v>
      </c>
      <c r="AD91" s="31">
        <v>209159.06</v>
      </c>
      <c r="AE91" s="32">
        <v>612900</v>
      </c>
      <c r="AF91" s="29">
        <v>0.34126131505955298</v>
      </c>
      <c r="AG91" s="12">
        <v>0</v>
      </c>
      <c r="AH91" s="31">
        <v>346950</v>
      </c>
      <c r="AI91" s="12">
        <v>9940</v>
      </c>
      <c r="AJ91" s="12">
        <v>9700</v>
      </c>
      <c r="AK91" s="31">
        <v>366590</v>
      </c>
      <c r="AL91" s="32">
        <v>454000</v>
      </c>
      <c r="AM91" s="29">
        <v>0.80746696035242305</v>
      </c>
      <c r="AN91" s="12">
        <v>0</v>
      </c>
      <c r="AO91" s="33">
        <v>15.1</v>
      </c>
      <c r="AP91" s="33">
        <v>8.1999999999999993</v>
      </c>
      <c r="AQ91" s="33">
        <v>6.4</v>
      </c>
      <c r="AR91" s="33">
        <v>29.7</v>
      </c>
      <c r="AS91" s="28">
        <v>127.12</v>
      </c>
      <c r="AT91" s="29">
        <v>0.23363750786658299</v>
      </c>
      <c r="AU91" s="12">
        <v>0</v>
      </c>
    </row>
    <row r="92" spans="1:47" s="40" customFormat="1" ht="19.649999999999999" customHeight="1" x14ac:dyDescent="0.25">
      <c r="A92" s="54" t="s">
        <v>117</v>
      </c>
      <c r="B92" s="54" t="s">
        <v>118</v>
      </c>
      <c r="C92" s="54" t="s">
        <v>119</v>
      </c>
      <c r="D92" s="44">
        <v>3.44</v>
      </c>
      <c r="E92" s="64">
        <f t="shared" si="5"/>
        <v>165</v>
      </c>
      <c r="F92" s="59">
        <f t="shared" si="6"/>
        <v>0</v>
      </c>
      <c r="G92" s="59">
        <v>0.84615384615384615</v>
      </c>
      <c r="H92" s="41">
        <f t="shared" si="7"/>
        <v>165</v>
      </c>
      <c r="I92" s="42">
        <v>0.1</v>
      </c>
      <c r="J92" s="12">
        <v>150</v>
      </c>
      <c r="K92" s="12">
        <v>0</v>
      </c>
      <c r="L92" s="26">
        <v>3</v>
      </c>
      <c r="M92" s="27">
        <v>27</v>
      </c>
      <c r="N92" s="27">
        <v>21</v>
      </c>
      <c r="O92" s="27">
        <v>18</v>
      </c>
      <c r="P92" s="27">
        <v>66</v>
      </c>
      <c r="Q92" s="28">
        <v>103.2</v>
      </c>
      <c r="R92" s="29">
        <v>0.63953488372093004</v>
      </c>
      <c r="S92" s="12">
        <v>0</v>
      </c>
      <c r="T92" s="27">
        <v>26</v>
      </c>
      <c r="U92" s="27">
        <v>22</v>
      </c>
      <c r="V92" s="27">
        <v>19</v>
      </c>
      <c r="W92" s="27">
        <f t="shared" si="8"/>
        <v>67</v>
      </c>
      <c r="X92" s="28">
        <v>51.6</v>
      </c>
      <c r="Y92" s="30">
        <f t="shared" si="9"/>
        <v>1.2984496124031006</v>
      </c>
      <c r="Z92" s="13">
        <v>50</v>
      </c>
      <c r="AA92" s="31">
        <v>482293.12</v>
      </c>
      <c r="AB92" s="12">
        <v>15250</v>
      </c>
      <c r="AC92" s="12">
        <v>6000</v>
      </c>
      <c r="AD92" s="31">
        <v>503543.12</v>
      </c>
      <c r="AE92" s="32">
        <v>464400</v>
      </c>
      <c r="AF92" s="30">
        <v>1.0842875107665799</v>
      </c>
      <c r="AG92" s="13">
        <v>50</v>
      </c>
      <c r="AH92" s="31">
        <v>344500</v>
      </c>
      <c r="AI92" s="12">
        <v>19000</v>
      </c>
      <c r="AJ92" s="12">
        <v>11200</v>
      </c>
      <c r="AK92" s="31">
        <v>374700</v>
      </c>
      <c r="AL92" s="32">
        <v>344000</v>
      </c>
      <c r="AM92" s="30">
        <v>1.0892441860465101</v>
      </c>
      <c r="AN92" s="13">
        <v>50</v>
      </c>
      <c r="AO92" s="33">
        <v>33.5</v>
      </c>
      <c r="AP92" s="33">
        <v>15.2</v>
      </c>
      <c r="AQ92" s="33">
        <v>11.3</v>
      </c>
      <c r="AR92" s="33">
        <v>60</v>
      </c>
      <c r="AS92" s="28">
        <v>96.32</v>
      </c>
      <c r="AT92" s="29">
        <v>0.62292358803986703</v>
      </c>
      <c r="AU92" s="12">
        <v>0</v>
      </c>
    </row>
    <row r="93" spans="1:47" s="40" customFormat="1" ht="19.649999999999999" customHeight="1" x14ac:dyDescent="0.25">
      <c r="A93" s="54" t="s">
        <v>117</v>
      </c>
      <c r="B93" s="54" t="s">
        <v>118</v>
      </c>
      <c r="C93" s="54" t="s">
        <v>120</v>
      </c>
      <c r="D93" s="44">
        <v>8.73</v>
      </c>
      <c r="E93" s="64">
        <f t="shared" si="5"/>
        <v>110</v>
      </c>
      <c r="F93" s="59">
        <f t="shared" si="6"/>
        <v>0</v>
      </c>
      <c r="G93" s="59">
        <v>0.9</v>
      </c>
      <c r="H93" s="41">
        <f t="shared" si="7"/>
        <v>110</v>
      </c>
      <c r="I93" s="42">
        <v>0.1</v>
      </c>
      <c r="J93" s="12">
        <v>100</v>
      </c>
      <c r="K93" s="12">
        <v>0</v>
      </c>
      <c r="L93" s="26">
        <v>2</v>
      </c>
      <c r="M93" s="27">
        <v>72</v>
      </c>
      <c r="N93" s="27">
        <v>58</v>
      </c>
      <c r="O93" s="27">
        <v>50</v>
      </c>
      <c r="P93" s="27">
        <v>180</v>
      </c>
      <c r="Q93" s="28">
        <v>261.89999999999998</v>
      </c>
      <c r="R93" s="29">
        <v>0.68728522336769704</v>
      </c>
      <c r="S93" s="12">
        <v>0</v>
      </c>
      <c r="T93" s="27">
        <v>42</v>
      </c>
      <c r="U93" s="27">
        <v>36</v>
      </c>
      <c r="V93" s="27">
        <v>31</v>
      </c>
      <c r="W93" s="27">
        <f t="shared" si="8"/>
        <v>109</v>
      </c>
      <c r="X93" s="28">
        <v>130.94999999999999</v>
      </c>
      <c r="Y93" s="29">
        <f t="shared" si="9"/>
        <v>0.8323787705231005</v>
      </c>
      <c r="Z93" s="12">
        <v>0</v>
      </c>
      <c r="AA93" s="31">
        <v>2088711.2</v>
      </c>
      <c r="AB93" s="12">
        <v>22126</v>
      </c>
      <c r="AC93" s="12">
        <v>4026</v>
      </c>
      <c r="AD93" s="31">
        <v>2114863.2000000002</v>
      </c>
      <c r="AE93" s="32">
        <v>1178550</v>
      </c>
      <c r="AF93" s="30">
        <v>1.7944620084001499</v>
      </c>
      <c r="AG93" s="13">
        <v>50</v>
      </c>
      <c r="AH93" s="31">
        <v>910460</v>
      </c>
      <c r="AI93" s="12">
        <v>55400</v>
      </c>
      <c r="AJ93" s="12">
        <v>31000</v>
      </c>
      <c r="AK93" s="31">
        <v>996860</v>
      </c>
      <c r="AL93" s="32">
        <v>873000</v>
      </c>
      <c r="AM93" s="30">
        <v>1.14187857961054</v>
      </c>
      <c r="AN93" s="13">
        <v>50</v>
      </c>
      <c r="AO93" s="33">
        <v>78.5</v>
      </c>
      <c r="AP93" s="33">
        <v>36.4</v>
      </c>
      <c r="AQ93" s="33">
        <v>27.6</v>
      </c>
      <c r="AR93" s="33">
        <v>142.5</v>
      </c>
      <c r="AS93" s="28">
        <v>244.44</v>
      </c>
      <c r="AT93" s="29">
        <v>0.58296514482081496</v>
      </c>
      <c r="AU93" s="12">
        <v>0</v>
      </c>
    </row>
    <row r="94" spans="1:47" s="40" customFormat="1" ht="19.649999999999999" customHeight="1" x14ac:dyDescent="0.25">
      <c r="A94" s="54" t="s">
        <v>117</v>
      </c>
      <c r="B94" s="54" t="s">
        <v>118</v>
      </c>
      <c r="C94" s="54" t="s">
        <v>121</v>
      </c>
      <c r="D94" s="44">
        <v>2.46</v>
      </c>
      <c r="E94" s="64">
        <f t="shared" si="5"/>
        <v>96</v>
      </c>
      <c r="F94" s="59">
        <f t="shared" si="6"/>
        <v>0.13571428571428579</v>
      </c>
      <c r="G94" s="59">
        <v>0.7142857142857143</v>
      </c>
      <c r="H94" s="41">
        <f t="shared" si="7"/>
        <v>110</v>
      </c>
      <c r="I94" s="42">
        <v>0.1</v>
      </c>
      <c r="J94" s="12">
        <v>100</v>
      </c>
      <c r="K94" s="12">
        <v>0</v>
      </c>
      <c r="L94" s="26">
        <v>2</v>
      </c>
      <c r="M94" s="27">
        <v>14</v>
      </c>
      <c r="N94" s="27">
        <v>11</v>
      </c>
      <c r="O94" s="27">
        <v>11</v>
      </c>
      <c r="P94" s="27">
        <v>36</v>
      </c>
      <c r="Q94" s="28">
        <v>73.8</v>
      </c>
      <c r="R94" s="29">
        <v>0.48780487804878098</v>
      </c>
      <c r="S94" s="12">
        <v>0</v>
      </c>
      <c r="T94" s="27">
        <v>6</v>
      </c>
      <c r="U94" s="27">
        <v>5</v>
      </c>
      <c r="V94" s="27">
        <v>4</v>
      </c>
      <c r="W94" s="27">
        <f t="shared" si="8"/>
        <v>15</v>
      </c>
      <c r="X94" s="28">
        <v>36.9</v>
      </c>
      <c r="Y94" s="29">
        <f t="shared" si="9"/>
        <v>0.4065040650406504</v>
      </c>
      <c r="Z94" s="12">
        <v>0</v>
      </c>
      <c r="AA94" s="31">
        <v>207490.09</v>
      </c>
      <c r="AB94" s="12">
        <v>14</v>
      </c>
      <c r="AC94" s="12">
        <v>0</v>
      </c>
      <c r="AD94" s="31">
        <v>207504.09</v>
      </c>
      <c r="AE94" s="32">
        <v>332100</v>
      </c>
      <c r="AF94" s="29">
        <v>0.62482411924119197</v>
      </c>
      <c r="AG94" s="12">
        <v>0</v>
      </c>
      <c r="AH94" s="31">
        <v>440100</v>
      </c>
      <c r="AI94" s="12">
        <v>17500</v>
      </c>
      <c r="AJ94" s="12">
        <v>16900</v>
      </c>
      <c r="AK94" s="31">
        <v>474500</v>
      </c>
      <c r="AL94" s="32">
        <v>246000</v>
      </c>
      <c r="AM94" s="30">
        <v>1.92886178861789</v>
      </c>
      <c r="AN94" s="13">
        <v>50</v>
      </c>
      <c r="AO94" s="33">
        <v>39.799999999999997</v>
      </c>
      <c r="AP94" s="33">
        <v>18.8</v>
      </c>
      <c r="AQ94" s="33">
        <v>12.8</v>
      </c>
      <c r="AR94" s="33">
        <v>71.400000000000006</v>
      </c>
      <c r="AS94" s="28">
        <v>68.88</v>
      </c>
      <c r="AT94" s="30">
        <v>1.0365853658536599</v>
      </c>
      <c r="AU94" s="13">
        <v>50</v>
      </c>
    </row>
    <row r="95" spans="1:47" s="40" customFormat="1" ht="19.649999999999999" customHeight="1" x14ac:dyDescent="0.25">
      <c r="A95" s="54" t="s">
        <v>117</v>
      </c>
      <c r="B95" s="54" t="s">
        <v>118</v>
      </c>
      <c r="C95" s="54" t="s">
        <v>122</v>
      </c>
      <c r="D95" s="44">
        <v>1.88</v>
      </c>
      <c r="E95" s="64">
        <f t="shared" si="5"/>
        <v>248</v>
      </c>
      <c r="F95" s="59">
        <f t="shared" si="6"/>
        <v>0.10000000000000009</v>
      </c>
      <c r="G95" s="59">
        <v>0.75</v>
      </c>
      <c r="H95" s="41">
        <f t="shared" si="7"/>
        <v>275</v>
      </c>
      <c r="I95" s="42">
        <v>0.1</v>
      </c>
      <c r="J95" s="12">
        <v>250</v>
      </c>
      <c r="K95" s="13">
        <v>50</v>
      </c>
      <c r="L95" s="26">
        <v>4</v>
      </c>
      <c r="M95" s="27">
        <v>31</v>
      </c>
      <c r="N95" s="27">
        <v>24</v>
      </c>
      <c r="O95" s="27">
        <v>17</v>
      </c>
      <c r="P95" s="27">
        <v>72</v>
      </c>
      <c r="Q95" s="28">
        <v>56.4</v>
      </c>
      <c r="R95" s="30">
        <v>1.27659574468085</v>
      </c>
      <c r="S95" s="13">
        <v>50</v>
      </c>
      <c r="T95" s="27">
        <v>14</v>
      </c>
      <c r="U95" s="27">
        <v>11</v>
      </c>
      <c r="V95" s="27">
        <v>9</v>
      </c>
      <c r="W95" s="27">
        <f t="shared" si="8"/>
        <v>34</v>
      </c>
      <c r="X95" s="28">
        <v>28.2</v>
      </c>
      <c r="Y95" s="30">
        <f t="shared" si="9"/>
        <v>1.2056737588652482</v>
      </c>
      <c r="Z95" s="13">
        <v>50</v>
      </c>
      <c r="AA95" s="31">
        <v>38194.6</v>
      </c>
      <c r="AB95" s="12">
        <v>12</v>
      </c>
      <c r="AC95" s="12">
        <v>0</v>
      </c>
      <c r="AD95" s="31">
        <v>38206.6</v>
      </c>
      <c r="AE95" s="32">
        <v>253800</v>
      </c>
      <c r="AF95" s="29">
        <v>0.15053821907013401</v>
      </c>
      <c r="AG95" s="12">
        <v>0</v>
      </c>
      <c r="AH95" s="31">
        <v>296900</v>
      </c>
      <c r="AI95" s="12">
        <v>15000</v>
      </c>
      <c r="AJ95" s="12">
        <v>9000</v>
      </c>
      <c r="AK95" s="31">
        <v>320900</v>
      </c>
      <c r="AL95" s="32">
        <v>188000</v>
      </c>
      <c r="AM95" s="30">
        <v>1.70691489361702</v>
      </c>
      <c r="AN95" s="13">
        <v>50</v>
      </c>
      <c r="AO95" s="33">
        <v>38.9</v>
      </c>
      <c r="AP95" s="33">
        <v>20.2</v>
      </c>
      <c r="AQ95" s="33">
        <v>16.899999999999999</v>
      </c>
      <c r="AR95" s="33">
        <v>76</v>
      </c>
      <c r="AS95" s="28">
        <v>52.64</v>
      </c>
      <c r="AT95" s="30">
        <v>1.4437689969604901</v>
      </c>
      <c r="AU95" s="13">
        <v>50</v>
      </c>
    </row>
    <row r="96" spans="1:47" s="40" customFormat="1" ht="19.649999999999999" customHeight="1" x14ac:dyDescent="0.25">
      <c r="A96" s="54" t="s">
        <v>117</v>
      </c>
      <c r="B96" s="54" t="s">
        <v>118</v>
      </c>
      <c r="C96" s="54" t="s">
        <v>123</v>
      </c>
      <c r="D96" s="44">
        <v>2.13</v>
      </c>
      <c r="E96" s="64">
        <f t="shared" si="5"/>
        <v>110</v>
      </c>
      <c r="F96" s="59">
        <f t="shared" si="6"/>
        <v>0</v>
      </c>
      <c r="G96" s="59">
        <v>0.8571428571428571</v>
      </c>
      <c r="H96" s="41">
        <f t="shared" si="7"/>
        <v>110</v>
      </c>
      <c r="I96" s="42">
        <v>0.1</v>
      </c>
      <c r="J96" s="12">
        <v>100</v>
      </c>
      <c r="K96" s="12">
        <v>0</v>
      </c>
      <c r="L96" s="26">
        <v>2</v>
      </c>
      <c r="M96" s="27">
        <v>11</v>
      </c>
      <c r="N96" s="27">
        <v>8</v>
      </c>
      <c r="O96" s="27">
        <v>6</v>
      </c>
      <c r="P96" s="27">
        <v>25</v>
      </c>
      <c r="Q96" s="28">
        <v>63.9</v>
      </c>
      <c r="R96" s="29">
        <v>0.39123630672926402</v>
      </c>
      <c r="S96" s="12">
        <v>0</v>
      </c>
      <c r="T96" s="27">
        <v>14</v>
      </c>
      <c r="U96" s="27">
        <v>12</v>
      </c>
      <c r="V96" s="27">
        <v>10</v>
      </c>
      <c r="W96" s="27">
        <f t="shared" si="8"/>
        <v>36</v>
      </c>
      <c r="X96" s="28">
        <v>31.95</v>
      </c>
      <c r="Y96" s="30">
        <f t="shared" si="9"/>
        <v>1.1267605633802817</v>
      </c>
      <c r="Z96" s="13">
        <v>50</v>
      </c>
      <c r="AA96" s="31">
        <v>103689.08</v>
      </c>
      <c r="AB96" s="12">
        <v>2518</v>
      </c>
      <c r="AC96" s="12">
        <v>0</v>
      </c>
      <c r="AD96" s="31">
        <v>106207.08</v>
      </c>
      <c r="AE96" s="32">
        <v>287550</v>
      </c>
      <c r="AF96" s="29">
        <v>0.36935169535732898</v>
      </c>
      <c r="AG96" s="12">
        <v>0</v>
      </c>
      <c r="AH96" s="31">
        <v>322800</v>
      </c>
      <c r="AI96" s="12">
        <v>14960</v>
      </c>
      <c r="AJ96" s="12">
        <v>7360</v>
      </c>
      <c r="AK96" s="31">
        <v>345120</v>
      </c>
      <c r="AL96" s="32">
        <v>213000</v>
      </c>
      <c r="AM96" s="30">
        <v>1.6202816901408399</v>
      </c>
      <c r="AN96" s="13">
        <v>50</v>
      </c>
      <c r="AO96" s="33">
        <v>20.2</v>
      </c>
      <c r="AP96" s="33">
        <v>8.4</v>
      </c>
      <c r="AQ96" s="33">
        <v>6.6</v>
      </c>
      <c r="AR96" s="33">
        <v>35.200000000000003</v>
      </c>
      <c r="AS96" s="28">
        <v>59.64</v>
      </c>
      <c r="AT96" s="29">
        <v>0.59020791415157603</v>
      </c>
      <c r="AU96" s="12">
        <v>0</v>
      </c>
    </row>
    <row r="97" spans="1:47" s="40" customFormat="1" ht="19.649999999999999" customHeight="1" x14ac:dyDescent="0.25">
      <c r="A97" s="54" t="s">
        <v>117</v>
      </c>
      <c r="B97" s="54" t="s">
        <v>118</v>
      </c>
      <c r="C97" s="54" t="s">
        <v>124</v>
      </c>
      <c r="D97" s="44">
        <v>3.09</v>
      </c>
      <c r="E97" s="64">
        <f t="shared" si="5"/>
        <v>110</v>
      </c>
      <c r="F97" s="59">
        <f t="shared" si="6"/>
        <v>0</v>
      </c>
      <c r="G97" s="59">
        <v>0.83333333333333337</v>
      </c>
      <c r="H97" s="41">
        <f t="shared" si="7"/>
        <v>110</v>
      </c>
      <c r="I97" s="42">
        <v>0.1</v>
      </c>
      <c r="J97" s="12">
        <v>100</v>
      </c>
      <c r="K97" s="12">
        <v>0</v>
      </c>
      <c r="L97" s="26">
        <v>2</v>
      </c>
      <c r="M97" s="27">
        <v>10</v>
      </c>
      <c r="N97" s="27">
        <v>7</v>
      </c>
      <c r="O97" s="27">
        <v>6</v>
      </c>
      <c r="P97" s="27">
        <v>23</v>
      </c>
      <c r="Q97" s="28">
        <v>92.7</v>
      </c>
      <c r="R97" s="29">
        <v>0.24811218985976299</v>
      </c>
      <c r="S97" s="12">
        <v>0</v>
      </c>
      <c r="T97" s="27">
        <v>9</v>
      </c>
      <c r="U97" s="27">
        <v>6</v>
      </c>
      <c r="V97" s="27">
        <v>5</v>
      </c>
      <c r="W97" s="27">
        <f t="shared" si="8"/>
        <v>20</v>
      </c>
      <c r="X97" s="28">
        <v>46.35</v>
      </c>
      <c r="Y97" s="29">
        <f t="shared" si="9"/>
        <v>0.43149946062567418</v>
      </c>
      <c r="Z97" s="12">
        <v>0</v>
      </c>
      <c r="AA97" s="31">
        <v>420839.13</v>
      </c>
      <c r="AB97" s="12">
        <v>4645.2</v>
      </c>
      <c r="AC97" s="12">
        <v>4645.2</v>
      </c>
      <c r="AD97" s="31">
        <v>430129.53</v>
      </c>
      <c r="AE97" s="32">
        <v>417150</v>
      </c>
      <c r="AF97" s="30">
        <v>1.03111477885653</v>
      </c>
      <c r="AG97" s="13">
        <v>50</v>
      </c>
      <c r="AH97" s="31">
        <v>331770</v>
      </c>
      <c r="AI97" s="12">
        <v>18154</v>
      </c>
      <c r="AJ97" s="12">
        <v>14600</v>
      </c>
      <c r="AK97" s="31">
        <v>364524</v>
      </c>
      <c r="AL97" s="32">
        <v>309000</v>
      </c>
      <c r="AM97" s="30">
        <v>1.1796893203883501</v>
      </c>
      <c r="AN97" s="13">
        <v>50</v>
      </c>
      <c r="AO97" s="33">
        <v>35.799999999999997</v>
      </c>
      <c r="AP97" s="33">
        <v>20.3</v>
      </c>
      <c r="AQ97" s="33">
        <v>15.7</v>
      </c>
      <c r="AR97" s="33">
        <v>71.8</v>
      </c>
      <c r="AS97" s="28">
        <v>86.52</v>
      </c>
      <c r="AT97" s="29">
        <v>0.82986592695330597</v>
      </c>
      <c r="AU97" s="12">
        <v>0</v>
      </c>
    </row>
    <row r="98" spans="1:47" s="40" customFormat="1" ht="19.649999999999999" customHeight="1" x14ac:dyDescent="0.25">
      <c r="A98" s="54" t="s">
        <v>117</v>
      </c>
      <c r="B98" s="54" t="s">
        <v>118</v>
      </c>
      <c r="C98" s="54" t="s">
        <v>125</v>
      </c>
      <c r="D98" s="44">
        <v>2.11</v>
      </c>
      <c r="E98" s="64">
        <f t="shared" si="5"/>
        <v>110</v>
      </c>
      <c r="F98" s="59">
        <f t="shared" si="6"/>
        <v>0</v>
      </c>
      <c r="G98" s="59">
        <v>1</v>
      </c>
      <c r="H98" s="41">
        <f t="shared" si="7"/>
        <v>110</v>
      </c>
      <c r="I98" s="42">
        <v>0.1</v>
      </c>
      <c r="J98" s="12">
        <v>100</v>
      </c>
      <c r="K98" s="12">
        <v>0</v>
      </c>
      <c r="L98" s="26">
        <v>2</v>
      </c>
      <c r="M98" s="27">
        <v>17</v>
      </c>
      <c r="N98" s="27">
        <v>14</v>
      </c>
      <c r="O98" s="27">
        <v>12</v>
      </c>
      <c r="P98" s="27">
        <v>43</v>
      </c>
      <c r="Q98" s="28">
        <v>63.3</v>
      </c>
      <c r="R98" s="29">
        <v>0.67930489731437604</v>
      </c>
      <c r="S98" s="12">
        <v>0</v>
      </c>
      <c r="T98" s="27">
        <v>16</v>
      </c>
      <c r="U98" s="27">
        <v>16</v>
      </c>
      <c r="V98" s="27">
        <v>13</v>
      </c>
      <c r="W98" s="27">
        <f t="shared" si="8"/>
        <v>45</v>
      </c>
      <c r="X98" s="28">
        <v>31.65</v>
      </c>
      <c r="Y98" s="30">
        <f t="shared" si="9"/>
        <v>1.4218009478672986</v>
      </c>
      <c r="Z98" s="13">
        <v>50</v>
      </c>
      <c r="AA98" s="31">
        <v>363903.64</v>
      </c>
      <c r="AB98" s="12">
        <v>31606</v>
      </c>
      <c r="AC98" s="12">
        <v>26600</v>
      </c>
      <c r="AD98" s="31">
        <v>422109.64</v>
      </c>
      <c r="AE98" s="32">
        <v>284850</v>
      </c>
      <c r="AF98" s="30">
        <v>1.4818663858171</v>
      </c>
      <c r="AG98" s="13">
        <v>50</v>
      </c>
      <c r="AH98" s="31">
        <v>98000</v>
      </c>
      <c r="AI98" s="12">
        <v>3800</v>
      </c>
      <c r="AJ98" s="12">
        <v>2000</v>
      </c>
      <c r="AK98" s="31">
        <v>103800</v>
      </c>
      <c r="AL98" s="32">
        <v>211000</v>
      </c>
      <c r="AM98" s="29">
        <v>0.491943127962085</v>
      </c>
      <c r="AN98" s="12">
        <v>0</v>
      </c>
      <c r="AO98" s="33">
        <v>18.2</v>
      </c>
      <c r="AP98" s="33">
        <v>11.4</v>
      </c>
      <c r="AQ98" s="33">
        <v>10.6</v>
      </c>
      <c r="AR98" s="33">
        <v>40.200000000000003</v>
      </c>
      <c r="AS98" s="28">
        <v>59.08</v>
      </c>
      <c r="AT98" s="29">
        <v>0.68043331076506397</v>
      </c>
      <c r="AU98" s="12">
        <v>0</v>
      </c>
    </row>
    <row r="99" spans="1:47" s="40" customFormat="1" ht="19.649999999999999" customHeight="1" x14ac:dyDescent="0.25">
      <c r="A99" s="54" t="s">
        <v>117</v>
      </c>
      <c r="B99" s="54" t="s">
        <v>118</v>
      </c>
      <c r="C99" s="54" t="s">
        <v>126</v>
      </c>
      <c r="D99" s="44">
        <v>5.87</v>
      </c>
      <c r="E99" s="64">
        <f t="shared" si="5"/>
        <v>165</v>
      </c>
      <c r="F99" s="59">
        <f t="shared" si="6"/>
        <v>0</v>
      </c>
      <c r="G99" s="59">
        <v>0.91666666666666663</v>
      </c>
      <c r="H99" s="41">
        <f t="shared" si="7"/>
        <v>165</v>
      </c>
      <c r="I99" s="42">
        <v>0.1</v>
      </c>
      <c r="J99" s="12">
        <v>150</v>
      </c>
      <c r="K99" s="12">
        <v>0</v>
      </c>
      <c r="L99" s="26">
        <v>3</v>
      </c>
      <c r="M99" s="27">
        <v>34</v>
      </c>
      <c r="N99" s="27">
        <v>28</v>
      </c>
      <c r="O99" s="27">
        <v>25</v>
      </c>
      <c r="P99" s="27">
        <v>87</v>
      </c>
      <c r="Q99" s="28">
        <v>176.1</v>
      </c>
      <c r="R99" s="29">
        <v>0.49403747870528097</v>
      </c>
      <c r="S99" s="12">
        <v>0</v>
      </c>
      <c r="T99" s="27">
        <v>37</v>
      </c>
      <c r="U99" s="27">
        <v>34</v>
      </c>
      <c r="V99" s="27">
        <v>26</v>
      </c>
      <c r="W99" s="27">
        <f t="shared" si="8"/>
        <v>97</v>
      </c>
      <c r="X99" s="28">
        <v>88.05</v>
      </c>
      <c r="Y99" s="30">
        <f t="shared" si="9"/>
        <v>1.1016467915956842</v>
      </c>
      <c r="Z99" s="13">
        <v>50</v>
      </c>
      <c r="AA99" s="31">
        <v>873552.78</v>
      </c>
      <c r="AB99" s="12">
        <v>8293.6380000000008</v>
      </c>
      <c r="AC99" s="12">
        <v>7290.6379999999999</v>
      </c>
      <c r="AD99" s="31">
        <v>889137.05599999998</v>
      </c>
      <c r="AE99" s="32">
        <v>792450</v>
      </c>
      <c r="AF99" s="30">
        <v>1.1220102921320001</v>
      </c>
      <c r="AG99" s="13">
        <v>50</v>
      </c>
      <c r="AH99" s="31">
        <v>656800</v>
      </c>
      <c r="AI99" s="12">
        <v>29040</v>
      </c>
      <c r="AJ99" s="12">
        <v>12100</v>
      </c>
      <c r="AK99" s="31">
        <v>697940</v>
      </c>
      <c r="AL99" s="32">
        <v>587000</v>
      </c>
      <c r="AM99" s="30">
        <v>1.18899488926746</v>
      </c>
      <c r="AN99" s="13">
        <v>50</v>
      </c>
      <c r="AO99" s="33">
        <v>31.1</v>
      </c>
      <c r="AP99" s="33">
        <v>15</v>
      </c>
      <c r="AQ99" s="33">
        <v>11.6</v>
      </c>
      <c r="AR99" s="33">
        <v>57.7</v>
      </c>
      <c r="AS99" s="28">
        <v>164.36</v>
      </c>
      <c r="AT99" s="29">
        <v>0.35105865174008299</v>
      </c>
      <c r="AU99" s="12">
        <v>0</v>
      </c>
    </row>
    <row r="100" spans="1:47" s="40" customFormat="1" ht="19.649999999999999" customHeight="1" x14ac:dyDescent="0.25">
      <c r="A100" s="54" t="s">
        <v>117</v>
      </c>
      <c r="B100" s="54" t="s">
        <v>118</v>
      </c>
      <c r="C100" s="54" t="s">
        <v>127</v>
      </c>
      <c r="D100" s="44">
        <v>2.04</v>
      </c>
      <c r="E100" s="64">
        <f t="shared" si="5"/>
        <v>124</v>
      </c>
      <c r="F100" s="59">
        <f t="shared" si="6"/>
        <v>0.25000000000000011</v>
      </c>
      <c r="G100" s="59">
        <v>0.6</v>
      </c>
      <c r="H100" s="41">
        <f t="shared" si="7"/>
        <v>165</v>
      </c>
      <c r="I100" s="42">
        <v>0.1</v>
      </c>
      <c r="J100" s="12">
        <v>150</v>
      </c>
      <c r="K100" s="12">
        <v>0</v>
      </c>
      <c r="L100" s="26">
        <v>3</v>
      </c>
      <c r="M100" s="27">
        <v>12</v>
      </c>
      <c r="N100" s="27">
        <v>10</v>
      </c>
      <c r="O100" s="27">
        <v>7</v>
      </c>
      <c r="P100" s="27">
        <v>29</v>
      </c>
      <c r="Q100" s="28">
        <v>61.2</v>
      </c>
      <c r="R100" s="29">
        <v>0.473856209150327</v>
      </c>
      <c r="S100" s="12">
        <v>0</v>
      </c>
      <c r="T100" s="27">
        <v>18</v>
      </c>
      <c r="U100" s="27">
        <v>12</v>
      </c>
      <c r="V100" s="27">
        <v>8</v>
      </c>
      <c r="W100" s="27">
        <f t="shared" si="8"/>
        <v>38</v>
      </c>
      <c r="X100" s="28">
        <v>30.6</v>
      </c>
      <c r="Y100" s="30">
        <f t="shared" si="9"/>
        <v>1.2418300653594772</v>
      </c>
      <c r="Z100" s="13">
        <v>50</v>
      </c>
      <c r="AA100" s="31">
        <v>435064.59</v>
      </c>
      <c r="AB100" s="12">
        <v>9360</v>
      </c>
      <c r="AC100" s="12">
        <v>8760</v>
      </c>
      <c r="AD100" s="31">
        <v>453184.59</v>
      </c>
      <c r="AE100" s="32">
        <v>275400</v>
      </c>
      <c r="AF100" s="30">
        <v>1.64555043572985</v>
      </c>
      <c r="AG100" s="13">
        <v>50</v>
      </c>
      <c r="AH100" s="31">
        <v>261200</v>
      </c>
      <c r="AI100" s="12">
        <v>11100</v>
      </c>
      <c r="AJ100" s="12">
        <v>8200</v>
      </c>
      <c r="AK100" s="31">
        <v>280500</v>
      </c>
      <c r="AL100" s="32">
        <v>204000</v>
      </c>
      <c r="AM100" s="30">
        <v>1.375</v>
      </c>
      <c r="AN100" s="13">
        <v>50</v>
      </c>
      <c r="AO100" s="33">
        <v>12.3</v>
      </c>
      <c r="AP100" s="33">
        <v>3.9</v>
      </c>
      <c r="AQ100" s="33">
        <v>3.1</v>
      </c>
      <c r="AR100" s="33">
        <v>19.3</v>
      </c>
      <c r="AS100" s="28">
        <v>57.12</v>
      </c>
      <c r="AT100" s="29">
        <v>0.337885154061625</v>
      </c>
      <c r="AU100" s="12">
        <v>0</v>
      </c>
    </row>
    <row r="101" spans="1:47" s="40" customFormat="1" ht="19.649999999999999" customHeight="1" x14ac:dyDescent="0.25">
      <c r="A101" s="54" t="s">
        <v>117</v>
      </c>
      <c r="B101" s="54" t="s">
        <v>118</v>
      </c>
      <c r="C101" s="54" t="s">
        <v>128</v>
      </c>
      <c r="D101" s="44">
        <v>3.83</v>
      </c>
      <c r="E101" s="64">
        <f t="shared" si="5"/>
        <v>110</v>
      </c>
      <c r="F101" s="59">
        <f t="shared" si="6"/>
        <v>0</v>
      </c>
      <c r="G101" s="59">
        <v>0.93333333333333335</v>
      </c>
      <c r="H101" s="41">
        <f t="shared" si="7"/>
        <v>110</v>
      </c>
      <c r="I101" s="42">
        <v>0.1</v>
      </c>
      <c r="J101" s="12">
        <v>100</v>
      </c>
      <c r="K101" s="12">
        <v>0</v>
      </c>
      <c r="L101" s="26">
        <v>2</v>
      </c>
      <c r="M101" s="27">
        <v>19</v>
      </c>
      <c r="N101" s="27">
        <v>12</v>
      </c>
      <c r="O101" s="27">
        <v>11</v>
      </c>
      <c r="P101" s="27">
        <v>42</v>
      </c>
      <c r="Q101" s="28">
        <v>114.9</v>
      </c>
      <c r="R101" s="29">
        <v>0.36553524804177501</v>
      </c>
      <c r="S101" s="12">
        <v>0</v>
      </c>
      <c r="T101" s="27">
        <v>5</v>
      </c>
      <c r="U101" s="27">
        <v>5</v>
      </c>
      <c r="V101" s="27">
        <v>5</v>
      </c>
      <c r="W101" s="27">
        <f t="shared" si="8"/>
        <v>15</v>
      </c>
      <c r="X101" s="28">
        <v>57.45</v>
      </c>
      <c r="Y101" s="29">
        <f t="shared" si="9"/>
        <v>0.2610966057441253</v>
      </c>
      <c r="Z101" s="12">
        <v>0</v>
      </c>
      <c r="AA101" s="31">
        <v>605525.87</v>
      </c>
      <c r="AB101" s="12">
        <v>2</v>
      </c>
      <c r="AC101" s="12">
        <v>0</v>
      </c>
      <c r="AD101" s="31">
        <v>605527.87</v>
      </c>
      <c r="AE101" s="32">
        <v>517050</v>
      </c>
      <c r="AF101" s="30">
        <v>1.1711205299294101</v>
      </c>
      <c r="AG101" s="13">
        <v>50</v>
      </c>
      <c r="AH101" s="31">
        <v>527450</v>
      </c>
      <c r="AI101" s="12">
        <v>13840</v>
      </c>
      <c r="AJ101" s="12">
        <v>13440</v>
      </c>
      <c r="AK101" s="31">
        <v>554730</v>
      </c>
      <c r="AL101" s="32">
        <v>383000</v>
      </c>
      <c r="AM101" s="30">
        <v>1.4483812010443899</v>
      </c>
      <c r="AN101" s="13">
        <v>50</v>
      </c>
      <c r="AO101" s="33">
        <v>30.3</v>
      </c>
      <c r="AP101" s="33">
        <v>15.4</v>
      </c>
      <c r="AQ101" s="33">
        <v>10.7</v>
      </c>
      <c r="AR101" s="33">
        <v>56.4</v>
      </c>
      <c r="AS101" s="28">
        <v>107.24</v>
      </c>
      <c r="AT101" s="29">
        <v>0.52592316299888098</v>
      </c>
      <c r="AU101" s="12">
        <v>0</v>
      </c>
    </row>
    <row r="102" spans="1:47" s="40" customFormat="1" ht="19.649999999999999" customHeight="1" x14ac:dyDescent="0.25">
      <c r="A102" s="54" t="s">
        <v>117</v>
      </c>
      <c r="B102" s="54" t="s">
        <v>129</v>
      </c>
      <c r="C102" s="54" t="s">
        <v>130</v>
      </c>
      <c r="D102" s="44">
        <v>1.74</v>
      </c>
      <c r="E102" s="64">
        <f t="shared" si="5"/>
        <v>50</v>
      </c>
      <c r="F102" s="59">
        <f t="shared" si="6"/>
        <v>0.10000000000000009</v>
      </c>
      <c r="G102" s="59">
        <v>0.75</v>
      </c>
      <c r="H102" s="41">
        <f t="shared" si="7"/>
        <v>55</v>
      </c>
      <c r="I102" s="42">
        <v>0.1</v>
      </c>
      <c r="J102" s="12">
        <v>50</v>
      </c>
      <c r="K102" s="12">
        <v>0</v>
      </c>
      <c r="L102" s="26">
        <v>1</v>
      </c>
      <c r="M102" s="27">
        <v>11</v>
      </c>
      <c r="N102" s="27">
        <v>9</v>
      </c>
      <c r="O102" s="27">
        <v>7</v>
      </c>
      <c r="P102" s="27">
        <v>27</v>
      </c>
      <c r="Q102" s="28">
        <v>52.2</v>
      </c>
      <c r="R102" s="29">
        <v>0.51724137931034497</v>
      </c>
      <c r="S102" s="12">
        <v>0</v>
      </c>
      <c r="T102" s="27">
        <v>7</v>
      </c>
      <c r="U102" s="27">
        <v>5</v>
      </c>
      <c r="V102" s="27">
        <v>3</v>
      </c>
      <c r="W102" s="27">
        <f t="shared" si="8"/>
        <v>15</v>
      </c>
      <c r="X102" s="28">
        <v>26.1</v>
      </c>
      <c r="Y102" s="29">
        <f t="shared" si="9"/>
        <v>0.57471264367816088</v>
      </c>
      <c r="Z102" s="12">
        <v>0</v>
      </c>
      <c r="AA102" s="31">
        <v>156210.99</v>
      </c>
      <c r="AB102" s="12">
        <v>12402</v>
      </c>
      <c r="AC102" s="12">
        <v>12402</v>
      </c>
      <c r="AD102" s="31">
        <v>181014.99</v>
      </c>
      <c r="AE102" s="32">
        <v>234900</v>
      </c>
      <c r="AF102" s="29">
        <v>0.77060446998722898</v>
      </c>
      <c r="AG102" s="12">
        <v>0</v>
      </c>
      <c r="AH102" s="31">
        <v>372138</v>
      </c>
      <c r="AI102" s="12">
        <v>37987.599999999999</v>
      </c>
      <c r="AJ102" s="12">
        <v>17987.599999999999</v>
      </c>
      <c r="AK102" s="31">
        <v>428113.2</v>
      </c>
      <c r="AL102" s="32">
        <v>174000</v>
      </c>
      <c r="AM102" s="30">
        <v>2.4604206896551699</v>
      </c>
      <c r="AN102" s="13">
        <v>50</v>
      </c>
      <c r="AO102" s="33">
        <v>25.5</v>
      </c>
      <c r="AP102" s="33">
        <v>9.4</v>
      </c>
      <c r="AQ102" s="33">
        <v>8.4</v>
      </c>
      <c r="AR102" s="33">
        <v>43.3</v>
      </c>
      <c r="AS102" s="28">
        <v>48.72</v>
      </c>
      <c r="AT102" s="29">
        <v>0.88875205254515599</v>
      </c>
      <c r="AU102" s="12">
        <v>0</v>
      </c>
    </row>
    <row r="103" spans="1:47" s="40" customFormat="1" ht="19.649999999999999" customHeight="1" x14ac:dyDescent="0.25">
      <c r="A103" s="54" t="s">
        <v>117</v>
      </c>
      <c r="B103" s="54" t="s">
        <v>129</v>
      </c>
      <c r="C103" s="54" t="s">
        <v>131</v>
      </c>
      <c r="D103" s="44">
        <v>8.5299999999999994</v>
      </c>
      <c r="E103" s="64">
        <f t="shared" si="5"/>
        <v>103</v>
      </c>
      <c r="F103" s="59">
        <f t="shared" si="6"/>
        <v>7.2222222222222299E-2</v>
      </c>
      <c r="G103" s="59">
        <v>0.77777777777777779</v>
      </c>
      <c r="H103" s="41">
        <f t="shared" si="7"/>
        <v>110</v>
      </c>
      <c r="I103" s="42">
        <v>0.1</v>
      </c>
      <c r="J103" s="12">
        <v>100</v>
      </c>
      <c r="K103" s="12">
        <v>0</v>
      </c>
      <c r="L103" s="26">
        <v>2</v>
      </c>
      <c r="M103" s="27">
        <v>53</v>
      </c>
      <c r="N103" s="27">
        <v>48</v>
      </c>
      <c r="O103" s="27">
        <v>44</v>
      </c>
      <c r="P103" s="27">
        <v>145</v>
      </c>
      <c r="Q103" s="28">
        <v>255.9</v>
      </c>
      <c r="R103" s="29">
        <v>0.566627588901915</v>
      </c>
      <c r="S103" s="12">
        <v>0</v>
      </c>
      <c r="T103" s="27">
        <v>54</v>
      </c>
      <c r="U103" s="27">
        <v>49</v>
      </c>
      <c r="V103" s="27">
        <v>47</v>
      </c>
      <c r="W103" s="27">
        <f t="shared" si="8"/>
        <v>150</v>
      </c>
      <c r="X103" s="28">
        <v>127.95</v>
      </c>
      <c r="Y103" s="30">
        <f t="shared" si="9"/>
        <v>1.1723329425556859</v>
      </c>
      <c r="Z103" s="13">
        <v>50</v>
      </c>
      <c r="AA103" s="31">
        <v>1334721.08</v>
      </c>
      <c r="AB103" s="12">
        <v>6760</v>
      </c>
      <c r="AC103" s="12">
        <v>3360</v>
      </c>
      <c r="AD103" s="31">
        <v>1344841.08</v>
      </c>
      <c r="AE103" s="32">
        <v>1151550</v>
      </c>
      <c r="AF103" s="30">
        <v>1.1678529633971599</v>
      </c>
      <c r="AG103" s="13">
        <v>50</v>
      </c>
      <c r="AH103" s="31">
        <v>644812</v>
      </c>
      <c r="AI103" s="12">
        <v>25002.2</v>
      </c>
      <c r="AJ103" s="12">
        <v>19962.2</v>
      </c>
      <c r="AK103" s="31">
        <v>689776.4</v>
      </c>
      <c r="AL103" s="32">
        <v>853000</v>
      </c>
      <c r="AM103" s="29">
        <v>0.808647596717468</v>
      </c>
      <c r="AN103" s="12">
        <v>0</v>
      </c>
      <c r="AO103" s="33">
        <v>75.900000000000006</v>
      </c>
      <c r="AP103" s="33">
        <v>38.799999999999997</v>
      </c>
      <c r="AQ103" s="33">
        <v>31.7</v>
      </c>
      <c r="AR103" s="33">
        <v>146.4</v>
      </c>
      <c r="AS103" s="28">
        <v>238.84</v>
      </c>
      <c r="AT103" s="29">
        <v>0.61296265282197304</v>
      </c>
      <c r="AU103" s="12">
        <v>0</v>
      </c>
    </row>
    <row r="104" spans="1:47" s="40" customFormat="1" ht="19.649999999999999" customHeight="1" x14ac:dyDescent="0.25">
      <c r="A104" s="54" t="s">
        <v>117</v>
      </c>
      <c r="B104" s="54" t="s">
        <v>129</v>
      </c>
      <c r="C104" s="54" t="s">
        <v>129</v>
      </c>
      <c r="D104" s="44">
        <v>3.02</v>
      </c>
      <c r="E104" s="64">
        <f t="shared" si="5"/>
        <v>275</v>
      </c>
      <c r="F104" s="59">
        <f t="shared" si="6"/>
        <v>0</v>
      </c>
      <c r="G104" s="59">
        <v>1</v>
      </c>
      <c r="H104" s="41">
        <f t="shared" si="7"/>
        <v>275</v>
      </c>
      <c r="I104" s="42">
        <v>0.1</v>
      </c>
      <c r="J104" s="12">
        <v>250</v>
      </c>
      <c r="K104" s="13">
        <v>50</v>
      </c>
      <c r="L104" s="26">
        <v>4</v>
      </c>
      <c r="M104" s="27">
        <v>28</v>
      </c>
      <c r="N104" s="27">
        <v>25</v>
      </c>
      <c r="O104" s="27">
        <v>23</v>
      </c>
      <c r="P104" s="27">
        <v>76</v>
      </c>
      <c r="Q104" s="28">
        <v>90.6</v>
      </c>
      <c r="R104" s="29">
        <v>0.838852097130243</v>
      </c>
      <c r="S104" s="12">
        <v>0</v>
      </c>
      <c r="T104" s="27">
        <v>25</v>
      </c>
      <c r="U104" s="27">
        <v>20</v>
      </c>
      <c r="V104" s="27">
        <v>17</v>
      </c>
      <c r="W104" s="27">
        <f t="shared" si="8"/>
        <v>62</v>
      </c>
      <c r="X104" s="28">
        <v>45.3</v>
      </c>
      <c r="Y104" s="30">
        <f t="shared" si="9"/>
        <v>1.3686534216335542</v>
      </c>
      <c r="Z104" s="13">
        <v>50</v>
      </c>
      <c r="AA104" s="31">
        <v>483275.15</v>
      </c>
      <c r="AB104" s="12">
        <v>2052</v>
      </c>
      <c r="AC104" s="12">
        <v>2029</v>
      </c>
      <c r="AD104" s="31">
        <v>487356.15</v>
      </c>
      <c r="AE104" s="32">
        <v>407700</v>
      </c>
      <c r="AF104" s="30">
        <v>1.1953793230316401</v>
      </c>
      <c r="AG104" s="13">
        <v>50</v>
      </c>
      <c r="AH104" s="31">
        <v>370860</v>
      </c>
      <c r="AI104" s="12">
        <v>31132</v>
      </c>
      <c r="AJ104" s="12">
        <v>21392</v>
      </c>
      <c r="AK104" s="31">
        <v>423384</v>
      </c>
      <c r="AL104" s="32">
        <v>302000</v>
      </c>
      <c r="AM104" s="30">
        <v>1.40193377483444</v>
      </c>
      <c r="AN104" s="13">
        <v>50</v>
      </c>
      <c r="AO104" s="33">
        <v>54.5</v>
      </c>
      <c r="AP104" s="33">
        <v>34.799999999999997</v>
      </c>
      <c r="AQ104" s="33">
        <v>29.8</v>
      </c>
      <c r="AR104" s="33">
        <v>119.1</v>
      </c>
      <c r="AS104" s="28">
        <v>84.56</v>
      </c>
      <c r="AT104" s="30">
        <v>1.40846736045412</v>
      </c>
      <c r="AU104" s="13">
        <v>50</v>
      </c>
    </row>
    <row r="105" spans="1:47" s="40" customFormat="1" ht="19.649999999999999" customHeight="1" x14ac:dyDescent="0.25">
      <c r="A105" s="54" t="s">
        <v>117</v>
      </c>
      <c r="B105" s="54" t="s">
        <v>129</v>
      </c>
      <c r="C105" s="54" t="s">
        <v>132</v>
      </c>
      <c r="D105" s="44">
        <v>2.82</v>
      </c>
      <c r="E105" s="64">
        <f t="shared" si="5"/>
        <v>55</v>
      </c>
      <c r="F105" s="59">
        <f t="shared" si="6"/>
        <v>0</v>
      </c>
      <c r="G105" s="59">
        <v>1</v>
      </c>
      <c r="H105" s="41">
        <f t="shared" si="7"/>
        <v>55</v>
      </c>
      <c r="I105" s="42">
        <v>0.1</v>
      </c>
      <c r="J105" s="12">
        <v>50</v>
      </c>
      <c r="K105" s="12">
        <v>0</v>
      </c>
      <c r="L105" s="26">
        <v>1</v>
      </c>
      <c r="M105" s="27">
        <v>16</v>
      </c>
      <c r="N105" s="27">
        <v>12</v>
      </c>
      <c r="O105" s="27">
        <v>7</v>
      </c>
      <c r="P105" s="27">
        <v>35</v>
      </c>
      <c r="Q105" s="28">
        <v>84.6</v>
      </c>
      <c r="R105" s="29">
        <v>0.41371158392434998</v>
      </c>
      <c r="S105" s="12">
        <v>0</v>
      </c>
      <c r="T105" s="27">
        <v>3</v>
      </c>
      <c r="U105" s="27">
        <v>3</v>
      </c>
      <c r="V105" s="27">
        <v>3</v>
      </c>
      <c r="W105" s="27">
        <f t="shared" si="8"/>
        <v>9</v>
      </c>
      <c r="X105" s="28">
        <v>42.3</v>
      </c>
      <c r="Y105" s="29">
        <f t="shared" si="9"/>
        <v>0.21276595744680851</v>
      </c>
      <c r="Z105" s="12">
        <v>0</v>
      </c>
      <c r="AA105" s="31">
        <v>362138.15</v>
      </c>
      <c r="AB105" s="12">
        <v>4002</v>
      </c>
      <c r="AC105" s="12">
        <v>0</v>
      </c>
      <c r="AD105" s="31">
        <v>366140.15</v>
      </c>
      <c r="AE105" s="32">
        <v>380700</v>
      </c>
      <c r="AF105" s="57">
        <v>0.96175505647491499</v>
      </c>
      <c r="AG105" s="13">
        <v>50</v>
      </c>
      <c r="AH105" s="31">
        <v>196500</v>
      </c>
      <c r="AI105" s="12">
        <v>12500</v>
      </c>
      <c r="AJ105" s="12">
        <v>9600</v>
      </c>
      <c r="AK105" s="31">
        <v>218600</v>
      </c>
      <c r="AL105" s="32">
        <v>282000</v>
      </c>
      <c r="AM105" s="29">
        <v>0.77517730496453896</v>
      </c>
      <c r="AN105" s="12">
        <v>0</v>
      </c>
      <c r="AO105" s="33">
        <v>15.4</v>
      </c>
      <c r="AP105" s="33">
        <v>8.4</v>
      </c>
      <c r="AQ105" s="33">
        <v>7.4</v>
      </c>
      <c r="AR105" s="33">
        <v>31.2</v>
      </c>
      <c r="AS105" s="28">
        <v>78.959999999999994</v>
      </c>
      <c r="AT105" s="29">
        <v>0.39513677811550202</v>
      </c>
      <c r="AU105" s="12">
        <v>0</v>
      </c>
    </row>
    <row r="106" spans="1:47" s="40" customFormat="1" ht="19.649999999999999" customHeight="1" x14ac:dyDescent="0.25">
      <c r="A106" s="54" t="s">
        <v>117</v>
      </c>
      <c r="B106" s="54" t="s">
        <v>129</v>
      </c>
      <c r="C106" s="54" t="s">
        <v>133</v>
      </c>
      <c r="D106" s="44">
        <v>2.78</v>
      </c>
      <c r="E106" s="64">
        <f t="shared" si="5"/>
        <v>55</v>
      </c>
      <c r="F106" s="59">
        <f t="shared" si="6"/>
        <v>0</v>
      </c>
      <c r="G106" s="59">
        <v>0.83333333333333337</v>
      </c>
      <c r="H106" s="41">
        <f t="shared" si="7"/>
        <v>55</v>
      </c>
      <c r="I106" s="42">
        <v>0.1</v>
      </c>
      <c r="J106" s="12">
        <v>50</v>
      </c>
      <c r="K106" s="12">
        <v>0</v>
      </c>
      <c r="L106" s="26">
        <v>1</v>
      </c>
      <c r="M106" s="27">
        <v>30</v>
      </c>
      <c r="N106" s="27">
        <v>20</v>
      </c>
      <c r="O106" s="27">
        <v>19</v>
      </c>
      <c r="P106" s="27">
        <v>69</v>
      </c>
      <c r="Q106" s="28">
        <v>83.4</v>
      </c>
      <c r="R106" s="29">
        <v>0.82733812949640295</v>
      </c>
      <c r="S106" s="12">
        <v>0</v>
      </c>
      <c r="T106" s="27">
        <v>17</v>
      </c>
      <c r="U106" s="27">
        <v>17</v>
      </c>
      <c r="V106" s="27">
        <v>13</v>
      </c>
      <c r="W106" s="27">
        <f t="shared" si="8"/>
        <v>47</v>
      </c>
      <c r="X106" s="28">
        <v>41.7</v>
      </c>
      <c r="Y106" s="30">
        <f t="shared" si="9"/>
        <v>1.1270983213429255</v>
      </c>
      <c r="Z106" s="13">
        <v>50</v>
      </c>
      <c r="AA106" s="31">
        <v>66270.070000000007</v>
      </c>
      <c r="AB106" s="12">
        <v>0</v>
      </c>
      <c r="AC106" s="12">
        <v>0</v>
      </c>
      <c r="AD106" s="31">
        <v>66270.070000000007</v>
      </c>
      <c r="AE106" s="32">
        <v>375300</v>
      </c>
      <c r="AF106" s="29">
        <v>0.17657892352784399</v>
      </c>
      <c r="AG106" s="12">
        <v>0</v>
      </c>
      <c r="AH106" s="31">
        <v>233000</v>
      </c>
      <c r="AI106" s="12">
        <v>4100</v>
      </c>
      <c r="AJ106" s="12">
        <v>1200</v>
      </c>
      <c r="AK106" s="31">
        <v>238300</v>
      </c>
      <c r="AL106" s="32">
        <v>278000</v>
      </c>
      <c r="AM106" s="29">
        <v>0.85719424460431703</v>
      </c>
      <c r="AN106" s="12">
        <v>0</v>
      </c>
      <c r="AO106" s="33">
        <v>24.5</v>
      </c>
      <c r="AP106" s="33">
        <v>9.4</v>
      </c>
      <c r="AQ106" s="33">
        <v>8.3000000000000007</v>
      </c>
      <c r="AR106" s="33">
        <v>42.2</v>
      </c>
      <c r="AS106" s="28">
        <v>77.84</v>
      </c>
      <c r="AT106" s="29">
        <v>0.54213771839671099</v>
      </c>
      <c r="AU106" s="12">
        <v>0</v>
      </c>
    </row>
    <row r="107" spans="1:47" s="40" customFormat="1" ht="19.649999999999999" customHeight="1" x14ac:dyDescent="0.25">
      <c r="A107" s="54" t="s">
        <v>117</v>
      </c>
      <c r="B107" s="54" t="s">
        <v>129</v>
      </c>
      <c r="C107" s="54" t="s">
        <v>134</v>
      </c>
      <c r="D107" s="44">
        <v>2.92</v>
      </c>
      <c r="E107" s="64">
        <f t="shared" si="5"/>
        <v>440</v>
      </c>
      <c r="F107" s="59">
        <f t="shared" si="6"/>
        <v>0</v>
      </c>
      <c r="G107" s="59">
        <v>1</v>
      </c>
      <c r="H107" s="41">
        <f t="shared" si="7"/>
        <v>440</v>
      </c>
      <c r="I107" s="42">
        <v>0.1</v>
      </c>
      <c r="J107" s="12">
        <v>400</v>
      </c>
      <c r="K107" s="13">
        <v>150</v>
      </c>
      <c r="L107" s="26">
        <v>5</v>
      </c>
      <c r="M107" s="27">
        <v>48</v>
      </c>
      <c r="N107" s="27">
        <v>36</v>
      </c>
      <c r="O107" s="27">
        <v>31</v>
      </c>
      <c r="P107" s="27">
        <v>115</v>
      </c>
      <c r="Q107" s="28">
        <v>87.6</v>
      </c>
      <c r="R107" s="30">
        <v>1.31278538812785</v>
      </c>
      <c r="S107" s="13">
        <v>50</v>
      </c>
      <c r="T107" s="27">
        <v>21</v>
      </c>
      <c r="U107" s="27">
        <v>20</v>
      </c>
      <c r="V107" s="27">
        <v>19</v>
      </c>
      <c r="W107" s="27">
        <f t="shared" si="8"/>
        <v>60</v>
      </c>
      <c r="X107" s="28">
        <v>43.8</v>
      </c>
      <c r="Y107" s="30">
        <f t="shared" si="9"/>
        <v>1.3698630136986303</v>
      </c>
      <c r="Z107" s="13">
        <v>50</v>
      </c>
      <c r="AA107" s="31">
        <v>573130.17000000004</v>
      </c>
      <c r="AB107" s="12">
        <v>16200</v>
      </c>
      <c r="AC107" s="12">
        <v>200</v>
      </c>
      <c r="AD107" s="31">
        <v>589530.17000000004</v>
      </c>
      <c r="AE107" s="32">
        <v>394200</v>
      </c>
      <c r="AF107" s="30">
        <v>1.4955103247082699</v>
      </c>
      <c r="AG107" s="13">
        <v>50</v>
      </c>
      <c r="AH107" s="31">
        <v>360450</v>
      </c>
      <c r="AI107" s="12">
        <v>17480</v>
      </c>
      <c r="AJ107" s="12">
        <v>13680</v>
      </c>
      <c r="AK107" s="31">
        <v>391610</v>
      </c>
      <c r="AL107" s="32">
        <v>292000</v>
      </c>
      <c r="AM107" s="30">
        <v>1.3411301369863</v>
      </c>
      <c r="AN107" s="13">
        <v>50</v>
      </c>
      <c r="AO107" s="33">
        <v>50</v>
      </c>
      <c r="AP107" s="33">
        <v>23.3</v>
      </c>
      <c r="AQ107" s="33">
        <v>22.5</v>
      </c>
      <c r="AR107" s="33">
        <v>95.8</v>
      </c>
      <c r="AS107" s="28">
        <v>81.760000000000005</v>
      </c>
      <c r="AT107" s="30">
        <v>1.1717221135029401</v>
      </c>
      <c r="AU107" s="13">
        <v>50</v>
      </c>
    </row>
    <row r="108" spans="1:47" s="40" customFormat="1" ht="19.649999999999999" customHeight="1" x14ac:dyDescent="0.25">
      <c r="A108" s="54" t="s">
        <v>117</v>
      </c>
      <c r="B108" s="54" t="s">
        <v>129</v>
      </c>
      <c r="C108" s="54" t="s">
        <v>135</v>
      </c>
      <c r="D108" s="44">
        <v>1.5</v>
      </c>
      <c r="E108" s="64">
        <f t="shared" si="5"/>
        <v>110</v>
      </c>
      <c r="F108" s="59">
        <f t="shared" si="6"/>
        <v>0</v>
      </c>
      <c r="G108" s="59">
        <v>1</v>
      </c>
      <c r="H108" s="41">
        <f t="shared" si="7"/>
        <v>110</v>
      </c>
      <c r="I108" s="42">
        <v>0.1</v>
      </c>
      <c r="J108" s="12">
        <v>100</v>
      </c>
      <c r="K108" s="12">
        <v>0</v>
      </c>
      <c r="L108" s="26">
        <v>2</v>
      </c>
      <c r="M108" s="27">
        <v>17</v>
      </c>
      <c r="N108" s="27">
        <v>11</v>
      </c>
      <c r="O108" s="27">
        <v>8</v>
      </c>
      <c r="P108" s="27">
        <v>36</v>
      </c>
      <c r="Q108" s="28">
        <v>45</v>
      </c>
      <c r="R108" s="29">
        <v>0.8</v>
      </c>
      <c r="S108" s="12">
        <v>0</v>
      </c>
      <c r="T108" s="27">
        <v>20</v>
      </c>
      <c r="U108" s="27">
        <v>19</v>
      </c>
      <c r="V108" s="27">
        <v>18</v>
      </c>
      <c r="W108" s="27">
        <f t="shared" si="8"/>
        <v>57</v>
      </c>
      <c r="X108" s="28">
        <v>22.5</v>
      </c>
      <c r="Y108" s="30">
        <f t="shared" si="9"/>
        <v>2.5333333333333332</v>
      </c>
      <c r="Z108" s="13">
        <v>50</v>
      </c>
      <c r="AA108" s="31">
        <v>43944.959999999999</v>
      </c>
      <c r="AB108" s="12">
        <v>0</v>
      </c>
      <c r="AC108" s="12">
        <v>0</v>
      </c>
      <c r="AD108" s="31">
        <v>43944.959999999999</v>
      </c>
      <c r="AE108" s="32">
        <v>202500</v>
      </c>
      <c r="AF108" s="29">
        <v>0.21701214814814801</v>
      </c>
      <c r="AG108" s="12">
        <v>0</v>
      </c>
      <c r="AH108" s="31">
        <v>226700</v>
      </c>
      <c r="AI108" s="12">
        <v>4640</v>
      </c>
      <c r="AJ108" s="12">
        <v>240</v>
      </c>
      <c r="AK108" s="31">
        <v>231580</v>
      </c>
      <c r="AL108" s="32">
        <v>150000</v>
      </c>
      <c r="AM108" s="30">
        <v>1.5438666666666701</v>
      </c>
      <c r="AN108" s="13">
        <v>50</v>
      </c>
      <c r="AO108" s="33">
        <v>17.3</v>
      </c>
      <c r="AP108" s="33">
        <v>5</v>
      </c>
      <c r="AQ108" s="33">
        <v>5</v>
      </c>
      <c r="AR108" s="33">
        <v>27.3</v>
      </c>
      <c r="AS108" s="28">
        <v>42</v>
      </c>
      <c r="AT108" s="29">
        <v>0.65</v>
      </c>
      <c r="AU108" s="12">
        <v>0</v>
      </c>
    </row>
    <row r="109" spans="1:47" s="40" customFormat="1" ht="19.649999999999999" customHeight="1" x14ac:dyDescent="0.25">
      <c r="A109" s="54" t="s">
        <v>117</v>
      </c>
      <c r="B109" s="54" t="s">
        <v>129</v>
      </c>
      <c r="C109" s="54" t="s">
        <v>136</v>
      </c>
      <c r="D109" s="44">
        <v>5.51</v>
      </c>
      <c r="E109" s="64">
        <f t="shared" si="5"/>
        <v>0</v>
      </c>
      <c r="F109" s="59">
        <f t="shared" si="6"/>
        <v>0</v>
      </c>
      <c r="G109" s="59">
        <v>0.84615384615384615</v>
      </c>
      <c r="H109" s="41"/>
      <c r="I109" s="43"/>
      <c r="J109" s="12">
        <v>0</v>
      </c>
      <c r="K109" s="12">
        <v>0</v>
      </c>
      <c r="L109" s="26">
        <v>0</v>
      </c>
      <c r="M109" s="27">
        <v>22</v>
      </c>
      <c r="N109" s="27">
        <v>16</v>
      </c>
      <c r="O109" s="27">
        <v>13</v>
      </c>
      <c r="P109" s="27">
        <v>51</v>
      </c>
      <c r="Q109" s="28">
        <v>165.3</v>
      </c>
      <c r="R109" s="29">
        <v>0.30852994555353902</v>
      </c>
      <c r="S109" s="12">
        <v>0</v>
      </c>
      <c r="T109" s="27">
        <v>22</v>
      </c>
      <c r="U109" s="27">
        <v>20</v>
      </c>
      <c r="V109" s="27">
        <v>19</v>
      </c>
      <c r="W109" s="27">
        <f t="shared" si="8"/>
        <v>61</v>
      </c>
      <c r="X109" s="28">
        <v>82.65</v>
      </c>
      <c r="Y109" s="29">
        <f t="shared" si="9"/>
        <v>0.73805202661826974</v>
      </c>
      <c r="Z109" s="12">
        <v>0</v>
      </c>
      <c r="AA109" s="31">
        <v>356143.35</v>
      </c>
      <c r="AB109" s="12">
        <v>12</v>
      </c>
      <c r="AC109" s="12">
        <v>4</v>
      </c>
      <c r="AD109" s="31">
        <v>356159.35</v>
      </c>
      <c r="AE109" s="32">
        <v>743850</v>
      </c>
      <c r="AF109" s="29">
        <v>0.47880533709753298</v>
      </c>
      <c r="AG109" s="12">
        <v>0</v>
      </c>
      <c r="AH109" s="31">
        <v>351286</v>
      </c>
      <c r="AI109" s="12">
        <v>33980</v>
      </c>
      <c r="AJ109" s="12">
        <v>20680</v>
      </c>
      <c r="AK109" s="31">
        <v>405946</v>
      </c>
      <c r="AL109" s="32">
        <v>551000</v>
      </c>
      <c r="AM109" s="29">
        <v>0.73674410163339399</v>
      </c>
      <c r="AN109" s="12">
        <v>0</v>
      </c>
      <c r="AO109" s="33">
        <v>45.2</v>
      </c>
      <c r="AP109" s="33">
        <v>16.3</v>
      </c>
      <c r="AQ109" s="33">
        <v>12.5</v>
      </c>
      <c r="AR109" s="33">
        <v>74</v>
      </c>
      <c r="AS109" s="28">
        <v>154.28</v>
      </c>
      <c r="AT109" s="29">
        <v>0.47964739434793902</v>
      </c>
      <c r="AU109" s="12">
        <v>0</v>
      </c>
    </row>
    <row r="110" spans="1:47" s="40" customFormat="1" ht="19.649999999999999" customHeight="1" x14ac:dyDescent="0.25">
      <c r="A110" s="54" t="s">
        <v>117</v>
      </c>
      <c r="B110" s="54" t="s">
        <v>129</v>
      </c>
      <c r="C110" s="54" t="s">
        <v>137</v>
      </c>
      <c r="D110" s="44">
        <v>4.0999999999999996</v>
      </c>
      <c r="E110" s="64">
        <f t="shared" si="5"/>
        <v>55</v>
      </c>
      <c r="F110" s="59">
        <f t="shared" si="6"/>
        <v>0</v>
      </c>
      <c r="G110" s="59">
        <v>1</v>
      </c>
      <c r="H110" s="41">
        <f t="shared" si="7"/>
        <v>55</v>
      </c>
      <c r="I110" s="42">
        <v>0.1</v>
      </c>
      <c r="J110" s="12">
        <v>50</v>
      </c>
      <c r="K110" s="12">
        <v>0</v>
      </c>
      <c r="L110" s="26">
        <v>1</v>
      </c>
      <c r="M110" s="27">
        <v>16</v>
      </c>
      <c r="N110" s="27">
        <v>11</v>
      </c>
      <c r="O110" s="27">
        <v>5</v>
      </c>
      <c r="P110" s="27">
        <v>32</v>
      </c>
      <c r="Q110" s="28">
        <v>123</v>
      </c>
      <c r="R110" s="29">
        <v>0.26016260162601601</v>
      </c>
      <c r="S110" s="12">
        <v>0</v>
      </c>
      <c r="T110" s="27">
        <v>24</v>
      </c>
      <c r="U110" s="27">
        <v>21</v>
      </c>
      <c r="V110" s="27">
        <v>16</v>
      </c>
      <c r="W110" s="27">
        <f t="shared" si="8"/>
        <v>61</v>
      </c>
      <c r="X110" s="28">
        <v>61.5</v>
      </c>
      <c r="Y110" s="57">
        <f t="shared" si="9"/>
        <v>0.99186991869918695</v>
      </c>
      <c r="Z110" s="13">
        <v>50</v>
      </c>
      <c r="AA110" s="31">
        <v>244569.55</v>
      </c>
      <c r="AB110" s="12">
        <v>4018</v>
      </c>
      <c r="AC110" s="12">
        <v>4002</v>
      </c>
      <c r="AD110" s="31">
        <v>252589.55</v>
      </c>
      <c r="AE110" s="32">
        <v>553500</v>
      </c>
      <c r="AF110" s="29">
        <v>0.45634968383017199</v>
      </c>
      <c r="AG110" s="12">
        <v>0</v>
      </c>
      <c r="AH110" s="31">
        <v>293538.03999999998</v>
      </c>
      <c r="AI110" s="12">
        <v>12200</v>
      </c>
      <c r="AJ110" s="12">
        <v>7800</v>
      </c>
      <c r="AK110" s="31">
        <v>313538.03999999998</v>
      </c>
      <c r="AL110" s="32">
        <v>410000</v>
      </c>
      <c r="AM110" s="29">
        <v>0.76472692682926802</v>
      </c>
      <c r="AN110" s="12">
        <v>0</v>
      </c>
      <c r="AO110" s="33">
        <v>49.9</v>
      </c>
      <c r="AP110" s="33">
        <v>16.899999999999999</v>
      </c>
      <c r="AQ110" s="33">
        <v>13.7</v>
      </c>
      <c r="AR110" s="33">
        <v>80.5</v>
      </c>
      <c r="AS110" s="28">
        <v>114.8</v>
      </c>
      <c r="AT110" s="29">
        <v>0.70121951219512202</v>
      </c>
      <c r="AU110" s="12">
        <v>0</v>
      </c>
    </row>
    <row r="111" spans="1:47" s="40" customFormat="1" ht="19.649999999999999" customHeight="1" x14ac:dyDescent="0.25">
      <c r="A111" s="54" t="s">
        <v>117</v>
      </c>
      <c r="B111" s="54" t="s">
        <v>129</v>
      </c>
      <c r="C111" s="54" t="s">
        <v>138</v>
      </c>
      <c r="D111" s="44">
        <v>2.62</v>
      </c>
      <c r="E111" s="64">
        <f t="shared" si="5"/>
        <v>55</v>
      </c>
      <c r="F111" s="59">
        <f t="shared" si="6"/>
        <v>0</v>
      </c>
      <c r="G111" s="59">
        <v>0.83333333333333337</v>
      </c>
      <c r="H111" s="41">
        <f t="shared" si="7"/>
        <v>55</v>
      </c>
      <c r="I111" s="42">
        <v>0.1</v>
      </c>
      <c r="J111" s="12">
        <v>50</v>
      </c>
      <c r="K111" s="12">
        <v>0</v>
      </c>
      <c r="L111" s="26">
        <v>1</v>
      </c>
      <c r="M111" s="27">
        <v>18</v>
      </c>
      <c r="N111" s="27">
        <v>14</v>
      </c>
      <c r="O111" s="27">
        <v>6</v>
      </c>
      <c r="P111" s="27">
        <v>38</v>
      </c>
      <c r="Q111" s="28">
        <v>78.599999999999994</v>
      </c>
      <c r="R111" s="29">
        <v>0.48346055979643798</v>
      </c>
      <c r="S111" s="12">
        <v>0</v>
      </c>
      <c r="T111" s="27">
        <v>8</v>
      </c>
      <c r="U111" s="27">
        <v>8</v>
      </c>
      <c r="V111" s="27">
        <v>5</v>
      </c>
      <c r="W111" s="27">
        <f t="shared" si="8"/>
        <v>21</v>
      </c>
      <c r="X111" s="28">
        <v>39.299999999999997</v>
      </c>
      <c r="Y111" s="29">
        <f t="shared" si="9"/>
        <v>0.53435114503816794</v>
      </c>
      <c r="Z111" s="12">
        <v>0</v>
      </c>
      <c r="AA111" s="31">
        <v>88937.73</v>
      </c>
      <c r="AB111" s="12">
        <v>10</v>
      </c>
      <c r="AC111" s="12">
        <v>8</v>
      </c>
      <c r="AD111" s="31">
        <v>88955.73</v>
      </c>
      <c r="AE111" s="32">
        <v>353700</v>
      </c>
      <c r="AF111" s="29">
        <v>0.25150050890585302</v>
      </c>
      <c r="AG111" s="12">
        <v>0</v>
      </c>
      <c r="AH111" s="31">
        <v>256500</v>
      </c>
      <c r="AI111" s="12">
        <v>21800</v>
      </c>
      <c r="AJ111" s="12">
        <v>18800</v>
      </c>
      <c r="AK111" s="31">
        <v>297100</v>
      </c>
      <c r="AL111" s="32">
        <v>262000</v>
      </c>
      <c r="AM111" s="30">
        <v>1.1339694656488599</v>
      </c>
      <c r="AN111" s="13">
        <v>50</v>
      </c>
      <c r="AO111" s="33">
        <v>25.9</v>
      </c>
      <c r="AP111" s="33">
        <v>11.9</v>
      </c>
      <c r="AQ111" s="33">
        <v>8</v>
      </c>
      <c r="AR111" s="33">
        <v>45.8</v>
      </c>
      <c r="AS111" s="28">
        <v>73.36</v>
      </c>
      <c r="AT111" s="29">
        <v>0.62431842966194095</v>
      </c>
      <c r="AU111" s="12">
        <v>0</v>
      </c>
    </row>
    <row r="112" spans="1:47" s="40" customFormat="1" ht="19.649999999999999" customHeight="1" x14ac:dyDescent="0.25">
      <c r="A112" s="54" t="s">
        <v>117</v>
      </c>
      <c r="B112" s="54" t="s">
        <v>129</v>
      </c>
      <c r="C112" s="54" t="s">
        <v>139</v>
      </c>
      <c r="D112" s="44">
        <v>8.91</v>
      </c>
      <c r="E112" s="64">
        <f t="shared" si="5"/>
        <v>165</v>
      </c>
      <c r="F112" s="59">
        <f t="shared" si="6"/>
        <v>0</v>
      </c>
      <c r="G112" s="59">
        <v>0.83333333333333337</v>
      </c>
      <c r="H112" s="41">
        <f t="shared" si="7"/>
        <v>165</v>
      </c>
      <c r="I112" s="42">
        <v>0.1</v>
      </c>
      <c r="J112" s="12">
        <v>150</v>
      </c>
      <c r="K112" s="12">
        <v>0</v>
      </c>
      <c r="L112" s="26">
        <v>3</v>
      </c>
      <c r="M112" s="27">
        <v>56</v>
      </c>
      <c r="N112" s="27">
        <v>43</v>
      </c>
      <c r="O112" s="27">
        <v>38</v>
      </c>
      <c r="P112" s="27">
        <v>137</v>
      </c>
      <c r="Q112" s="28">
        <v>267.3</v>
      </c>
      <c r="R112" s="29">
        <v>0.51253273475495698</v>
      </c>
      <c r="S112" s="12">
        <v>0</v>
      </c>
      <c r="T112" s="27">
        <v>61</v>
      </c>
      <c r="U112" s="27">
        <v>59</v>
      </c>
      <c r="V112" s="27">
        <v>56</v>
      </c>
      <c r="W112" s="27">
        <f t="shared" si="8"/>
        <v>176</v>
      </c>
      <c r="X112" s="28">
        <v>133.65</v>
      </c>
      <c r="Y112" s="30">
        <f t="shared" si="9"/>
        <v>1.3168724279835391</v>
      </c>
      <c r="Z112" s="13">
        <v>50</v>
      </c>
      <c r="AA112" s="31">
        <v>1671878.43</v>
      </c>
      <c r="AB112" s="12">
        <v>11401.332</v>
      </c>
      <c r="AC112" s="12">
        <v>7189.3320000000003</v>
      </c>
      <c r="AD112" s="31">
        <v>1690469.094</v>
      </c>
      <c r="AE112" s="32">
        <v>1202850</v>
      </c>
      <c r="AF112" s="30">
        <v>1.4053864521760799</v>
      </c>
      <c r="AG112" s="13">
        <v>50</v>
      </c>
      <c r="AH112" s="31">
        <v>1431800</v>
      </c>
      <c r="AI112" s="12">
        <v>57140</v>
      </c>
      <c r="AJ112" s="12">
        <v>22940</v>
      </c>
      <c r="AK112" s="31">
        <v>1511880</v>
      </c>
      <c r="AL112" s="32">
        <v>891000</v>
      </c>
      <c r="AM112" s="30">
        <v>1.6968350168350199</v>
      </c>
      <c r="AN112" s="13">
        <v>50</v>
      </c>
      <c r="AO112" s="33">
        <v>52</v>
      </c>
      <c r="AP112" s="33">
        <v>20.9</v>
      </c>
      <c r="AQ112" s="33">
        <v>17</v>
      </c>
      <c r="AR112" s="33">
        <v>89.9</v>
      </c>
      <c r="AS112" s="28">
        <v>249.48</v>
      </c>
      <c r="AT112" s="29">
        <v>0.36034952701619399</v>
      </c>
      <c r="AU112" s="12">
        <v>0</v>
      </c>
    </row>
    <row r="113" spans="1:47" s="40" customFormat="1" ht="19.649999999999999" customHeight="1" x14ac:dyDescent="0.25">
      <c r="A113" s="54" t="s">
        <v>117</v>
      </c>
      <c r="B113" s="54" t="s">
        <v>129</v>
      </c>
      <c r="C113" s="54" t="s">
        <v>140</v>
      </c>
      <c r="D113" s="44">
        <v>2.89</v>
      </c>
      <c r="E113" s="64">
        <f t="shared" si="5"/>
        <v>275</v>
      </c>
      <c r="F113" s="59">
        <f t="shared" si="6"/>
        <v>0</v>
      </c>
      <c r="G113" s="59">
        <v>0.8571428571428571</v>
      </c>
      <c r="H113" s="41">
        <f t="shared" si="7"/>
        <v>275</v>
      </c>
      <c r="I113" s="42">
        <v>0.1</v>
      </c>
      <c r="J113" s="12">
        <v>250</v>
      </c>
      <c r="K113" s="13">
        <v>50</v>
      </c>
      <c r="L113" s="26">
        <v>4</v>
      </c>
      <c r="M113" s="27">
        <v>34</v>
      </c>
      <c r="N113" s="27">
        <v>28</v>
      </c>
      <c r="O113" s="27">
        <v>26</v>
      </c>
      <c r="P113" s="27">
        <v>88</v>
      </c>
      <c r="Q113" s="28">
        <v>86.7</v>
      </c>
      <c r="R113" s="30">
        <v>1.0149942329873101</v>
      </c>
      <c r="S113" s="13">
        <v>50</v>
      </c>
      <c r="T113" s="27">
        <v>8</v>
      </c>
      <c r="U113" s="27">
        <v>5</v>
      </c>
      <c r="V113" s="27">
        <v>5</v>
      </c>
      <c r="W113" s="27">
        <f t="shared" si="8"/>
        <v>18</v>
      </c>
      <c r="X113" s="28">
        <v>43.35</v>
      </c>
      <c r="Y113" s="29">
        <f t="shared" si="9"/>
        <v>0.41522491349480967</v>
      </c>
      <c r="Z113" s="12">
        <v>0</v>
      </c>
      <c r="AA113" s="31">
        <v>397156.82</v>
      </c>
      <c r="AB113" s="12">
        <v>42</v>
      </c>
      <c r="AC113" s="12">
        <v>2</v>
      </c>
      <c r="AD113" s="31">
        <v>397200.82</v>
      </c>
      <c r="AE113" s="32">
        <v>390150</v>
      </c>
      <c r="AF113" s="30">
        <v>1.0180720748430101</v>
      </c>
      <c r="AG113" s="13">
        <v>50</v>
      </c>
      <c r="AH113" s="31">
        <v>311900</v>
      </c>
      <c r="AI113" s="12">
        <v>15800</v>
      </c>
      <c r="AJ113" s="12">
        <v>8600</v>
      </c>
      <c r="AK113" s="31">
        <v>336300</v>
      </c>
      <c r="AL113" s="32">
        <v>289000</v>
      </c>
      <c r="AM113" s="30">
        <v>1.1636678200692001</v>
      </c>
      <c r="AN113" s="13">
        <v>50</v>
      </c>
      <c r="AO113" s="33">
        <v>36</v>
      </c>
      <c r="AP113" s="33">
        <v>25.2</v>
      </c>
      <c r="AQ113" s="33">
        <v>19.8</v>
      </c>
      <c r="AR113" s="33">
        <v>81</v>
      </c>
      <c r="AS113" s="28">
        <v>80.92</v>
      </c>
      <c r="AT113" s="30">
        <v>1.00098863074642</v>
      </c>
      <c r="AU113" s="13">
        <v>50</v>
      </c>
    </row>
    <row r="114" spans="1:47" s="40" customFormat="1" ht="19.649999999999999" customHeight="1" x14ac:dyDescent="0.25">
      <c r="A114" s="54" t="s">
        <v>117</v>
      </c>
      <c r="B114" s="54" t="s">
        <v>129</v>
      </c>
      <c r="C114" s="54" t="s">
        <v>141</v>
      </c>
      <c r="D114" s="44">
        <v>2.37</v>
      </c>
      <c r="E114" s="64">
        <f t="shared" si="5"/>
        <v>165</v>
      </c>
      <c r="F114" s="59">
        <f t="shared" si="6"/>
        <v>0</v>
      </c>
      <c r="G114" s="59">
        <v>1</v>
      </c>
      <c r="H114" s="41">
        <f t="shared" si="7"/>
        <v>165</v>
      </c>
      <c r="I114" s="42">
        <v>0.1</v>
      </c>
      <c r="J114" s="12">
        <v>150</v>
      </c>
      <c r="K114" s="12">
        <v>0</v>
      </c>
      <c r="L114" s="26">
        <v>3</v>
      </c>
      <c r="M114" s="27">
        <v>6</v>
      </c>
      <c r="N114" s="27">
        <v>6</v>
      </c>
      <c r="O114" s="27">
        <v>6</v>
      </c>
      <c r="P114" s="27">
        <v>18</v>
      </c>
      <c r="Q114" s="28">
        <v>71.099999999999994</v>
      </c>
      <c r="R114" s="29">
        <v>0.253164556962025</v>
      </c>
      <c r="S114" s="12">
        <v>0</v>
      </c>
      <c r="T114" s="27">
        <v>19</v>
      </c>
      <c r="U114" s="27">
        <v>17</v>
      </c>
      <c r="V114" s="27">
        <v>14</v>
      </c>
      <c r="W114" s="27">
        <f t="shared" si="8"/>
        <v>50</v>
      </c>
      <c r="X114" s="28">
        <v>35.549999999999997</v>
      </c>
      <c r="Y114" s="30">
        <f t="shared" si="9"/>
        <v>1.4064697609001409</v>
      </c>
      <c r="Z114" s="13">
        <v>50</v>
      </c>
      <c r="AA114" s="31">
        <v>434343.54</v>
      </c>
      <c r="AB114" s="12">
        <v>460</v>
      </c>
      <c r="AC114" s="12">
        <v>260</v>
      </c>
      <c r="AD114" s="31">
        <v>435063.54</v>
      </c>
      <c r="AE114" s="32">
        <v>319950</v>
      </c>
      <c r="AF114" s="30">
        <v>1.35978602906704</v>
      </c>
      <c r="AG114" s="13">
        <v>50</v>
      </c>
      <c r="AH114" s="31">
        <v>348000</v>
      </c>
      <c r="AI114" s="12">
        <v>14700</v>
      </c>
      <c r="AJ114" s="12">
        <v>11900</v>
      </c>
      <c r="AK114" s="31">
        <v>374600</v>
      </c>
      <c r="AL114" s="32">
        <v>237000</v>
      </c>
      <c r="AM114" s="30">
        <v>1.5805907172995799</v>
      </c>
      <c r="AN114" s="13">
        <v>50</v>
      </c>
      <c r="AO114" s="33">
        <v>19.2</v>
      </c>
      <c r="AP114" s="33">
        <v>8.1999999999999993</v>
      </c>
      <c r="AQ114" s="33">
        <v>7.2</v>
      </c>
      <c r="AR114" s="33">
        <v>34.6</v>
      </c>
      <c r="AS114" s="28">
        <v>66.36</v>
      </c>
      <c r="AT114" s="29">
        <v>0.52139843279083797</v>
      </c>
      <c r="AU114" s="12">
        <v>0</v>
      </c>
    </row>
    <row r="115" spans="1:47" s="40" customFormat="1" ht="19.649999999999999" customHeight="1" x14ac:dyDescent="0.25">
      <c r="A115" s="54" t="s">
        <v>117</v>
      </c>
      <c r="B115" s="54" t="s">
        <v>142</v>
      </c>
      <c r="C115" s="54" t="s">
        <v>143</v>
      </c>
      <c r="D115" s="44">
        <v>2.44</v>
      </c>
      <c r="E115" s="64">
        <f t="shared" si="5"/>
        <v>0</v>
      </c>
      <c r="F115" s="59">
        <f t="shared" si="6"/>
        <v>0</v>
      </c>
      <c r="G115" s="59">
        <v>0.83333333333333337</v>
      </c>
      <c r="H115" s="41"/>
      <c r="I115" s="43"/>
      <c r="J115" s="12">
        <v>0</v>
      </c>
      <c r="K115" s="12">
        <v>0</v>
      </c>
      <c r="L115" s="26">
        <v>0</v>
      </c>
      <c r="M115" s="27">
        <v>18</v>
      </c>
      <c r="N115" s="27">
        <v>14</v>
      </c>
      <c r="O115" s="27">
        <v>13</v>
      </c>
      <c r="P115" s="27">
        <v>45</v>
      </c>
      <c r="Q115" s="28">
        <v>73.2</v>
      </c>
      <c r="R115" s="29">
        <v>0.61475409836065598</v>
      </c>
      <c r="S115" s="12">
        <v>0</v>
      </c>
      <c r="T115" s="27">
        <v>6</v>
      </c>
      <c r="U115" s="27">
        <v>5</v>
      </c>
      <c r="V115" s="27">
        <v>5</v>
      </c>
      <c r="W115" s="27">
        <f t="shared" si="8"/>
        <v>16</v>
      </c>
      <c r="X115" s="28">
        <v>36.6</v>
      </c>
      <c r="Y115" s="29">
        <f t="shared" si="9"/>
        <v>0.43715846994535518</v>
      </c>
      <c r="Z115" s="12">
        <v>0</v>
      </c>
      <c r="AA115" s="31">
        <v>131548.82</v>
      </c>
      <c r="AB115" s="12">
        <v>5239.6080000000002</v>
      </c>
      <c r="AC115" s="12">
        <v>5239.6080000000002</v>
      </c>
      <c r="AD115" s="31">
        <v>142028.03599999999</v>
      </c>
      <c r="AE115" s="32">
        <v>329400</v>
      </c>
      <c r="AF115" s="29">
        <v>0.43117193685488803</v>
      </c>
      <c r="AG115" s="12">
        <v>0</v>
      </c>
      <c r="AH115" s="31">
        <v>128735</v>
      </c>
      <c r="AI115" s="12">
        <v>0</v>
      </c>
      <c r="AJ115" s="12">
        <v>0</v>
      </c>
      <c r="AK115" s="31">
        <v>128735</v>
      </c>
      <c r="AL115" s="32">
        <v>244000</v>
      </c>
      <c r="AM115" s="29">
        <v>0.52760245901639302</v>
      </c>
      <c r="AN115" s="12">
        <v>0</v>
      </c>
      <c r="AO115" s="33">
        <v>26.6</v>
      </c>
      <c r="AP115" s="33">
        <v>13.5</v>
      </c>
      <c r="AQ115" s="33">
        <v>10.3</v>
      </c>
      <c r="AR115" s="33">
        <v>50.4</v>
      </c>
      <c r="AS115" s="28">
        <v>68.319999999999993</v>
      </c>
      <c r="AT115" s="29">
        <v>0.73770491803278704</v>
      </c>
      <c r="AU115" s="12">
        <v>0</v>
      </c>
    </row>
    <row r="116" spans="1:47" s="40" customFormat="1" ht="19.649999999999999" customHeight="1" x14ac:dyDescent="0.25">
      <c r="A116" s="54" t="s">
        <v>117</v>
      </c>
      <c r="B116" s="54" t="s">
        <v>142</v>
      </c>
      <c r="C116" s="54" t="s">
        <v>144</v>
      </c>
      <c r="D116" s="44">
        <v>2.86</v>
      </c>
      <c r="E116" s="64">
        <f t="shared" si="5"/>
        <v>440</v>
      </c>
      <c r="F116" s="59">
        <f t="shared" si="6"/>
        <v>0</v>
      </c>
      <c r="G116" s="59">
        <v>0.8</v>
      </c>
      <c r="H116" s="41">
        <f t="shared" si="7"/>
        <v>440</v>
      </c>
      <c r="I116" s="42">
        <v>0.1</v>
      </c>
      <c r="J116" s="12">
        <v>400</v>
      </c>
      <c r="K116" s="13">
        <v>150</v>
      </c>
      <c r="L116" s="26">
        <v>5</v>
      </c>
      <c r="M116" s="27">
        <v>45</v>
      </c>
      <c r="N116" s="27">
        <v>30</v>
      </c>
      <c r="O116" s="27">
        <v>26</v>
      </c>
      <c r="P116" s="27">
        <v>101</v>
      </c>
      <c r="Q116" s="28">
        <v>85.8</v>
      </c>
      <c r="R116" s="30">
        <v>1.17715617715618</v>
      </c>
      <c r="S116" s="13">
        <v>50</v>
      </c>
      <c r="T116" s="27">
        <v>28</v>
      </c>
      <c r="U116" s="27">
        <v>28</v>
      </c>
      <c r="V116" s="27">
        <v>16</v>
      </c>
      <c r="W116" s="27">
        <f t="shared" si="8"/>
        <v>72</v>
      </c>
      <c r="X116" s="28">
        <v>42.9</v>
      </c>
      <c r="Y116" s="30">
        <f t="shared" si="9"/>
        <v>1.6783216783216783</v>
      </c>
      <c r="Z116" s="13">
        <v>50</v>
      </c>
      <c r="AA116" s="31">
        <v>773332.56</v>
      </c>
      <c r="AB116" s="12">
        <v>11160</v>
      </c>
      <c r="AC116" s="12">
        <v>11160</v>
      </c>
      <c r="AD116" s="31">
        <v>795652.56</v>
      </c>
      <c r="AE116" s="32">
        <v>386100</v>
      </c>
      <c r="AF116" s="30">
        <v>2.0607421911421899</v>
      </c>
      <c r="AG116" s="13">
        <v>50</v>
      </c>
      <c r="AH116" s="31">
        <v>335178</v>
      </c>
      <c r="AI116" s="12">
        <v>11449.6</v>
      </c>
      <c r="AJ116" s="12">
        <v>9132.6</v>
      </c>
      <c r="AK116" s="31">
        <v>355760.2</v>
      </c>
      <c r="AL116" s="32">
        <v>286000</v>
      </c>
      <c r="AM116" s="30">
        <v>1.2439167832167799</v>
      </c>
      <c r="AN116" s="13">
        <v>50</v>
      </c>
      <c r="AO116" s="33">
        <v>50.5</v>
      </c>
      <c r="AP116" s="33">
        <v>22.1</v>
      </c>
      <c r="AQ116" s="33">
        <v>19.399999999999999</v>
      </c>
      <c r="AR116" s="33">
        <v>92</v>
      </c>
      <c r="AS116" s="28">
        <v>80.08</v>
      </c>
      <c r="AT116" s="30">
        <v>1.1488511488511499</v>
      </c>
      <c r="AU116" s="13">
        <v>50</v>
      </c>
    </row>
    <row r="117" spans="1:47" s="40" customFormat="1" ht="19.649999999999999" customHeight="1" x14ac:dyDescent="0.25">
      <c r="A117" s="54" t="s">
        <v>117</v>
      </c>
      <c r="B117" s="54" t="s">
        <v>142</v>
      </c>
      <c r="C117" s="54" t="s">
        <v>145</v>
      </c>
      <c r="D117" s="44">
        <v>1.88</v>
      </c>
      <c r="E117" s="64">
        <f t="shared" si="5"/>
        <v>36</v>
      </c>
      <c r="F117" s="59">
        <f t="shared" si="6"/>
        <v>0.35000000000000009</v>
      </c>
      <c r="G117" s="59">
        <v>0.5</v>
      </c>
      <c r="H117" s="41">
        <f t="shared" si="7"/>
        <v>55</v>
      </c>
      <c r="I117" s="42">
        <v>0.1</v>
      </c>
      <c r="J117" s="12">
        <v>50</v>
      </c>
      <c r="K117" s="12">
        <v>0</v>
      </c>
      <c r="L117" s="26">
        <v>1</v>
      </c>
      <c r="M117" s="27">
        <v>15</v>
      </c>
      <c r="N117" s="27">
        <v>11</v>
      </c>
      <c r="O117" s="27">
        <v>9</v>
      </c>
      <c r="P117" s="27">
        <v>35</v>
      </c>
      <c r="Q117" s="28">
        <v>56.4</v>
      </c>
      <c r="R117" s="29">
        <v>0.620567375886525</v>
      </c>
      <c r="S117" s="12">
        <v>0</v>
      </c>
      <c r="T117" s="27">
        <v>6</v>
      </c>
      <c r="U117" s="27">
        <v>5</v>
      </c>
      <c r="V117" s="27">
        <v>4</v>
      </c>
      <c r="W117" s="27">
        <f t="shared" si="8"/>
        <v>15</v>
      </c>
      <c r="X117" s="28">
        <v>28.2</v>
      </c>
      <c r="Y117" s="29">
        <f t="shared" si="9"/>
        <v>0.53191489361702127</v>
      </c>
      <c r="Z117" s="12">
        <v>0</v>
      </c>
      <c r="AA117" s="31">
        <v>228313.23</v>
      </c>
      <c r="AB117" s="12">
        <v>6178</v>
      </c>
      <c r="AC117" s="12">
        <v>6000</v>
      </c>
      <c r="AD117" s="31">
        <v>240491.23</v>
      </c>
      <c r="AE117" s="32">
        <v>253800</v>
      </c>
      <c r="AF117" s="29">
        <v>0.94756197793538199</v>
      </c>
      <c r="AG117" s="12">
        <v>0</v>
      </c>
      <c r="AH117" s="31">
        <v>259548.37</v>
      </c>
      <c r="AI117" s="12">
        <v>4800</v>
      </c>
      <c r="AJ117" s="12">
        <v>4800</v>
      </c>
      <c r="AK117" s="31">
        <v>269148.37</v>
      </c>
      <c r="AL117" s="32">
        <v>188000</v>
      </c>
      <c r="AM117" s="30">
        <v>1.4316402659574501</v>
      </c>
      <c r="AN117" s="13">
        <v>50</v>
      </c>
      <c r="AO117" s="33">
        <v>16.899999999999999</v>
      </c>
      <c r="AP117" s="33">
        <v>6.7</v>
      </c>
      <c r="AQ117" s="33">
        <v>5.8</v>
      </c>
      <c r="AR117" s="33">
        <v>29.4</v>
      </c>
      <c r="AS117" s="28">
        <v>52.64</v>
      </c>
      <c r="AT117" s="29">
        <v>0.55851063829787195</v>
      </c>
      <c r="AU117" s="12">
        <v>0</v>
      </c>
    </row>
    <row r="118" spans="1:47" s="40" customFormat="1" ht="19.649999999999999" customHeight="1" x14ac:dyDescent="0.25">
      <c r="A118" s="54" t="s">
        <v>117</v>
      </c>
      <c r="B118" s="54" t="s">
        <v>142</v>
      </c>
      <c r="C118" s="54" t="s">
        <v>146</v>
      </c>
      <c r="D118" s="44">
        <v>2.44</v>
      </c>
      <c r="E118" s="64">
        <f t="shared" si="5"/>
        <v>0</v>
      </c>
      <c r="F118" s="59">
        <f t="shared" si="6"/>
        <v>0</v>
      </c>
      <c r="G118" s="59">
        <v>1</v>
      </c>
      <c r="H118" s="41"/>
      <c r="I118" s="43"/>
      <c r="J118" s="12">
        <v>0</v>
      </c>
      <c r="K118" s="12">
        <v>0</v>
      </c>
      <c r="L118" s="26">
        <v>0</v>
      </c>
      <c r="M118" s="27">
        <v>10</v>
      </c>
      <c r="N118" s="27">
        <v>8</v>
      </c>
      <c r="O118" s="27">
        <v>6</v>
      </c>
      <c r="P118" s="27">
        <v>24</v>
      </c>
      <c r="Q118" s="28">
        <v>73.2</v>
      </c>
      <c r="R118" s="29">
        <v>0.32786885245901598</v>
      </c>
      <c r="S118" s="12">
        <v>0</v>
      </c>
      <c r="T118" s="27">
        <v>6</v>
      </c>
      <c r="U118" s="27">
        <v>4</v>
      </c>
      <c r="V118" s="27">
        <v>4</v>
      </c>
      <c r="W118" s="27">
        <f t="shared" si="8"/>
        <v>14</v>
      </c>
      <c r="X118" s="28">
        <v>36.6</v>
      </c>
      <c r="Y118" s="29">
        <f t="shared" si="9"/>
        <v>0.38251366120218577</v>
      </c>
      <c r="Z118" s="12">
        <v>0</v>
      </c>
      <c r="AA118" s="31">
        <v>302044.63</v>
      </c>
      <c r="AB118" s="12">
        <v>2100</v>
      </c>
      <c r="AC118" s="12">
        <v>1200</v>
      </c>
      <c r="AD118" s="31">
        <v>305344.63</v>
      </c>
      <c r="AE118" s="32">
        <v>329400</v>
      </c>
      <c r="AF118" s="29">
        <v>0.926972161505768</v>
      </c>
      <c r="AG118" s="12">
        <v>0</v>
      </c>
      <c r="AH118" s="31">
        <v>183900</v>
      </c>
      <c r="AI118" s="12">
        <v>8600</v>
      </c>
      <c r="AJ118" s="12">
        <v>2600</v>
      </c>
      <c r="AK118" s="31">
        <v>195100</v>
      </c>
      <c r="AL118" s="32">
        <v>244000</v>
      </c>
      <c r="AM118" s="29">
        <v>0.79959016393442595</v>
      </c>
      <c r="AN118" s="12">
        <v>0</v>
      </c>
      <c r="AO118" s="33">
        <v>31.7</v>
      </c>
      <c r="AP118" s="33">
        <v>11.4</v>
      </c>
      <c r="AQ118" s="33">
        <v>8</v>
      </c>
      <c r="AR118" s="33">
        <v>51.1</v>
      </c>
      <c r="AS118" s="28">
        <v>68.319999999999993</v>
      </c>
      <c r="AT118" s="29">
        <v>0.74795081967213095</v>
      </c>
      <c r="AU118" s="12">
        <v>0</v>
      </c>
    </row>
    <row r="119" spans="1:47" s="40" customFormat="1" ht="19.649999999999999" customHeight="1" x14ac:dyDescent="0.25">
      <c r="A119" s="54" t="s">
        <v>117</v>
      </c>
      <c r="B119" s="54" t="s">
        <v>142</v>
      </c>
      <c r="C119" s="54" t="s">
        <v>147</v>
      </c>
      <c r="D119" s="44">
        <v>8.9499999999999993</v>
      </c>
      <c r="E119" s="64">
        <f t="shared" si="5"/>
        <v>165</v>
      </c>
      <c r="F119" s="59">
        <f t="shared" si="6"/>
        <v>0</v>
      </c>
      <c r="G119" s="59">
        <v>0.93333333333333335</v>
      </c>
      <c r="H119" s="41">
        <f t="shared" si="7"/>
        <v>165</v>
      </c>
      <c r="I119" s="42">
        <v>0.1</v>
      </c>
      <c r="J119" s="12">
        <v>150</v>
      </c>
      <c r="K119" s="12">
        <v>0</v>
      </c>
      <c r="L119" s="26">
        <v>3</v>
      </c>
      <c r="M119" s="27">
        <v>68</v>
      </c>
      <c r="N119" s="27">
        <v>38</v>
      </c>
      <c r="O119" s="27">
        <v>31</v>
      </c>
      <c r="P119" s="27">
        <v>137</v>
      </c>
      <c r="Q119" s="28">
        <v>268.5</v>
      </c>
      <c r="R119" s="29">
        <v>0.51024208566107998</v>
      </c>
      <c r="S119" s="12">
        <v>0</v>
      </c>
      <c r="T119" s="27">
        <v>55</v>
      </c>
      <c r="U119" s="27">
        <v>53</v>
      </c>
      <c r="V119" s="27">
        <v>51</v>
      </c>
      <c r="W119" s="27">
        <f t="shared" si="8"/>
        <v>159</v>
      </c>
      <c r="X119" s="28">
        <v>134.25</v>
      </c>
      <c r="Y119" s="30">
        <f t="shared" si="9"/>
        <v>1.1843575418994414</v>
      </c>
      <c r="Z119" s="13">
        <v>50</v>
      </c>
      <c r="AA119" s="31">
        <v>1459516.56</v>
      </c>
      <c r="AB119" s="12">
        <v>54740</v>
      </c>
      <c r="AC119" s="12">
        <v>50500</v>
      </c>
      <c r="AD119" s="31">
        <v>1564756.56</v>
      </c>
      <c r="AE119" s="32">
        <v>1208250</v>
      </c>
      <c r="AF119" s="30">
        <v>1.29506026070763</v>
      </c>
      <c r="AG119" s="13">
        <v>50</v>
      </c>
      <c r="AH119" s="31">
        <v>919593</v>
      </c>
      <c r="AI119" s="12">
        <v>53118.6</v>
      </c>
      <c r="AJ119" s="12">
        <v>39518.6</v>
      </c>
      <c r="AK119" s="31">
        <v>1012230.2</v>
      </c>
      <c r="AL119" s="32">
        <v>895000</v>
      </c>
      <c r="AM119" s="30">
        <v>1.1309834636871501</v>
      </c>
      <c r="AN119" s="13">
        <v>50</v>
      </c>
      <c r="AO119" s="33">
        <v>72.599999999999994</v>
      </c>
      <c r="AP119" s="33">
        <v>40.799999999999997</v>
      </c>
      <c r="AQ119" s="33">
        <v>31.2</v>
      </c>
      <c r="AR119" s="33">
        <v>144.6</v>
      </c>
      <c r="AS119" s="28">
        <v>250.6</v>
      </c>
      <c r="AT119" s="29">
        <v>0.57701516360734195</v>
      </c>
      <c r="AU119" s="12">
        <v>0</v>
      </c>
    </row>
    <row r="120" spans="1:47" s="40" customFormat="1" ht="19.649999999999999" customHeight="1" x14ac:dyDescent="0.25">
      <c r="A120" s="54" t="s">
        <v>117</v>
      </c>
      <c r="B120" s="54" t="s">
        <v>142</v>
      </c>
      <c r="C120" s="54" t="s">
        <v>148</v>
      </c>
      <c r="D120" s="44">
        <v>2.76</v>
      </c>
      <c r="E120" s="64">
        <f t="shared" si="5"/>
        <v>110</v>
      </c>
      <c r="F120" s="59">
        <f t="shared" si="6"/>
        <v>0</v>
      </c>
      <c r="G120" s="59">
        <v>1</v>
      </c>
      <c r="H120" s="41">
        <f t="shared" si="7"/>
        <v>110</v>
      </c>
      <c r="I120" s="42">
        <v>0.1</v>
      </c>
      <c r="J120" s="12">
        <v>100</v>
      </c>
      <c r="K120" s="12">
        <v>0</v>
      </c>
      <c r="L120" s="26">
        <v>2</v>
      </c>
      <c r="M120" s="27">
        <v>19</v>
      </c>
      <c r="N120" s="27">
        <v>15</v>
      </c>
      <c r="O120" s="27">
        <v>14</v>
      </c>
      <c r="P120" s="27">
        <v>48</v>
      </c>
      <c r="Q120" s="28">
        <v>82.8</v>
      </c>
      <c r="R120" s="29">
        <v>0.57971014492753603</v>
      </c>
      <c r="S120" s="12">
        <v>0</v>
      </c>
      <c r="T120" s="27">
        <v>19</v>
      </c>
      <c r="U120" s="27">
        <v>17</v>
      </c>
      <c r="V120" s="27">
        <v>16</v>
      </c>
      <c r="W120" s="27">
        <f t="shared" si="8"/>
        <v>52</v>
      </c>
      <c r="X120" s="28">
        <v>41.4</v>
      </c>
      <c r="Y120" s="30">
        <f t="shared" si="9"/>
        <v>1.2560386473429952</v>
      </c>
      <c r="Z120" s="13">
        <v>50</v>
      </c>
      <c r="AA120" s="31">
        <v>77390.78</v>
      </c>
      <c r="AB120" s="12">
        <v>12</v>
      </c>
      <c r="AC120" s="12">
        <v>12</v>
      </c>
      <c r="AD120" s="31">
        <v>77414.78</v>
      </c>
      <c r="AE120" s="32">
        <v>372600</v>
      </c>
      <c r="AF120" s="29">
        <v>0.207769135802469</v>
      </c>
      <c r="AG120" s="12">
        <v>0</v>
      </c>
      <c r="AH120" s="31">
        <v>289866</v>
      </c>
      <c r="AI120" s="12">
        <v>21373.200000000001</v>
      </c>
      <c r="AJ120" s="12">
        <v>20133.2</v>
      </c>
      <c r="AK120" s="31">
        <v>331372.40000000002</v>
      </c>
      <c r="AL120" s="32">
        <v>276000</v>
      </c>
      <c r="AM120" s="30">
        <v>1.20062463768116</v>
      </c>
      <c r="AN120" s="13">
        <v>50</v>
      </c>
      <c r="AO120" s="33">
        <v>17.8</v>
      </c>
      <c r="AP120" s="33">
        <v>11.5</v>
      </c>
      <c r="AQ120" s="33">
        <v>11.5</v>
      </c>
      <c r="AR120" s="33">
        <v>40.799999999999997</v>
      </c>
      <c r="AS120" s="28">
        <v>77.28</v>
      </c>
      <c r="AT120" s="29">
        <v>0.52795031055900599</v>
      </c>
      <c r="AU120" s="12">
        <v>0</v>
      </c>
    </row>
    <row r="121" spans="1:47" s="40" customFormat="1" ht="19.649999999999999" customHeight="1" x14ac:dyDescent="0.25">
      <c r="A121" s="54" t="s">
        <v>117</v>
      </c>
      <c r="B121" s="54" t="s">
        <v>142</v>
      </c>
      <c r="C121" s="54" t="s">
        <v>149</v>
      </c>
      <c r="D121" s="44">
        <v>1.7</v>
      </c>
      <c r="E121" s="64">
        <f t="shared" si="5"/>
        <v>275</v>
      </c>
      <c r="F121" s="59">
        <f t="shared" si="6"/>
        <v>0</v>
      </c>
      <c r="G121" s="59">
        <v>1</v>
      </c>
      <c r="H121" s="41">
        <f t="shared" si="7"/>
        <v>275</v>
      </c>
      <c r="I121" s="42">
        <v>0.1</v>
      </c>
      <c r="J121" s="12">
        <v>250</v>
      </c>
      <c r="K121" s="13">
        <v>50</v>
      </c>
      <c r="L121" s="26">
        <v>4</v>
      </c>
      <c r="M121" s="27">
        <v>29</v>
      </c>
      <c r="N121" s="27">
        <v>18</v>
      </c>
      <c r="O121" s="27">
        <v>15</v>
      </c>
      <c r="P121" s="27">
        <v>62</v>
      </c>
      <c r="Q121" s="28">
        <v>51</v>
      </c>
      <c r="R121" s="30">
        <v>1.2156862745098</v>
      </c>
      <c r="S121" s="13">
        <v>50</v>
      </c>
      <c r="T121" s="27">
        <v>23</v>
      </c>
      <c r="U121" s="27">
        <v>23</v>
      </c>
      <c r="V121" s="27">
        <v>16</v>
      </c>
      <c r="W121" s="27">
        <f t="shared" si="8"/>
        <v>62</v>
      </c>
      <c r="X121" s="28">
        <v>25.5</v>
      </c>
      <c r="Y121" s="30">
        <f t="shared" si="9"/>
        <v>2.4313725490196076</v>
      </c>
      <c r="Z121" s="13">
        <v>50</v>
      </c>
      <c r="AA121" s="31">
        <v>123328.7</v>
      </c>
      <c r="AB121" s="12">
        <v>20</v>
      </c>
      <c r="AC121" s="12">
        <v>0</v>
      </c>
      <c r="AD121" s="31">
        <v>123348.7</v>
      </c>
      <c r="AE121" s="32">
        <v>229500</v>
      </c>
      <c r="AF121" s="29">
        <v>0.53746710239651396</v>
      </c>
      <c r="AG121" s="12">
        <v>0</v>
      </c>
      <c r="AH121" s="31">
        <v>199100</v>
      </c>
      <c r="AI121" s="12">
        <v>18460</v>
      </c>
      <c r="AJ121" s="12">
        <v>7180</v>
      </c>
      <c r="AK121" s="31">
        <v>224740</v>
      </c>
      <c r="AL121" s="32">
        <v>170000</v>
      </c>
      <c r="AM121" s="30">
        <v>1.3220000000000001</v>
      </c>
      <c r="AN121" s="13">
        <v>50</v>
      </c>
      <c r="AO121" s="33">
        <v>23</v>
      </c>
      <c r="AP121" s="33">
        <v>13.4</v>
      </c>
      <c r="AQ121" s="33">
        <v>12.6</v>
      </c>
      <c r="AR121" s="33">
        <v>49</v>
      </c>
      <c r="AS121" s="28">
        <v>47.6</v>
      </c>
      <c r="AT121" s="30">
        <v>1.02941176470588</v>
      </c>
      <c r="AU121" s="13">
        <v>50</v>
      </c>
    </row>
    <row r="122" spans="1:47" s="40" customFormat="1" ht="19.649999999999999" customHeight="1" x14ac:dyDescent="0.25">
      <c r="A122" s="54" t="s">
        <v>117</v>
      </c>
      <c r="B122" s="54" t="s">
        <v>142</v>
      </c>
      <c r="C122" s="54" t="s">
        <v>150</v>
      </c>
      <c r="D122" s="44">
        <v>6.54</v>
      </c>
      <c r="E122" s="64">
        <f t="shared" si="5"/>
        <v>29</v>
      </c>
      <c r="F122" s="59">
        <f t="shared" si="6"/>
        <v>0.48636363636363644</v>
      </c>
      <c r="G122" s="59">
        <v>0.36363636363636365</v>
      </c>
      <c r="H122" s="41">
        <f t="shared" si="7"/>
        <v>55</v>
      </c>
      <c r="I122" s="42">
        <v>0.1</v>
      </c>
      <c r="J122" s="12">
        <v>50</v>
      </c>
      <c r="K122" s="12">
        <v>0</v>
      </c>
      <c r="L122" s="26">
        <v>1</v>
      </c>
      <c r="M122" s="27">
        <v>61</v>
      </c>
      <c r="N122" s="27">
        <v>45</v>
      </c>
      <c r="O122" s="27">
        <v>41</v>
      </c>
      <c r="P122" s="27">
        <v>147</v>
      </c>
      <c r="Q122" s="28">
        <v>196.2</v>
      </c>
      <c r="R122" s="29">
        <v>0.74923547400611601</v>
      </c>
      <c r="S122" s="12">
        <v>0</v>
      </c>
      <c r="T122" s="27">
        <v>10</v>
      </c>
      <c r="U122" s="27">
        <v>10</v>
      </c>
      <c r="V122" s="27">
        <v>9</v>
      </c>
      <c r="W122" s="27">
        <f t="shared" si="8"/>
        <v>29</v>
      </c>
      <c r="X122" s="28">
        <v>98.1</v>
      </c>
      <c r="Y122" s="29">
        <f t="shared" si="9"/>
        <v>0.29561671763506625</v>
      </c>
      <c r="Z122" s="12">
        <v>0</v>
      </c>
      <c r="AA122" s="31">
        <v>736553.74</v>
      </c>
      <c r="AB122" s="12">
        <v>6537</v>
      </c>
      <c r="AC122" s="12">
        <v>6522</v>
      </c>
      <c r="AD122" s="31">
        <v>749612.74</v>
      </c>
      <c r="AE122" s="32">
        <v>882900</v>
      </c>
      <c r="AF122" s="29">
        <v>0.849034703816967</v>
      </c>
      <c r="AG122" s="12">
        <v>0</v>
      </c>
      <c r="AH122" s="31">
        <v>702300</v>
      </c>
      <c r="AI122" s="12">
        <v>65900</v>
      </c>
      <c r="AJ122" s="12">
        <v>53100</v>
      </c>
      <c r="AK122" s="31">
        <v>821300</v>
      </c>
      <c r="AL122" s="32">
        <v>654000</v>
      </c>
      <c r="AM122" s="30">
        <v>1.25581039755352</v>
      </c>
      <c r="AN122" s="13">
        <v>50</v>
      </c>
      <c r="AO122" s="33">
        <v>72</v>
      </c>
      <c r="AP122" s="33">
        <v>41.3</v>
      </c>
      <c r="AQ122" s="33">
        <v>37.700000000000003</v>
      </c>
      <c r="AR122" s="33">
        <v>151</v>
      </c>
      <c r="AS122" s="28">
        <v>183.12</v>
      </c>
      <c r="AT122" s="29">
        <v>0.82459589340323303</v>
      </c>
      <c r="AU122" s="12">
        <v>0</v>
      </c>
    </row>
    <row r="123" spans="1:47" s="40" customFormat="1" ht="19.649999999999999" customHeight="1" x14ac:dyDescent="0.25">
      <c r="A123" s="54" t="s">
        <v>117</v>
      </c>
      <c r="B123" s="54" t="s">
        <v>142</v>
      </c>
      <c r="C123" s="54" t="s">
        <v>151</v>
      </c>
      <c r="D123" s="44">
        <v>4.01</v>
      </c>
      <c r="E123" s="64">
        <f t="shared" si="5"/>
        <v>165</v>
      </c>
      <c r="F123" s="59">
        <f t="shared" si="6"/>
        <v>0</v>
      </c>
      <c r="G123" s="59">
        <v>1</v>
      </c>
      <c r="H123" s="41">
        <f t="shared" si="7"/>
        <v>165</v>
      </c>
      <c r="I123" s="42">
        <v>0.1</v>
      </c>
      <c r="J123" s="12">
        <v>150</v>
      </c>
      <c r="K123" s="12">
        <v>0</v>
      </c>
      <c r="L123" s="26">
        <v>3</v>
      </c>
      <c r="M123" s="27">
        <v>36</v>
      </c>
      <c r="N123" s="27">
        <v>25</v>
      </c>
      <c r="O123" s="27">
        <v>24</v>
      </c>
      <c r="P123" s="27">
        <v>85</v>
      </c>
      <c r="Q123" s="28">
        <v>120.3</v>
      </c>
      <c r="R123" s="29">
        <v>0.70656691604322497</v>
      </c>
      <c r="S123" s="12">
        <v>0</v>
      </c>
      <c r="T123" s="27">
        <v>19</v>
      </c>
      <c r="U123" s="27">
        <v>18</v>
      </c>
      <c r="V123" s="27">
        <v>16</v>
      </c>
      <c r="W123" s="27">
        <f t="shared" si="8"/>
        <v>53</v>
      </c>
      <c r="X123" s="28">
        <v>60.15</v>
      </c>
      <c r="Y123" s="29">
        <f t="shared" si="9"/>
        <v>0.8811305070656692</v>
      </c>
      <c r="Z123" s="12">
        <v>0</v>
      </c>
      <c r="AA123" s="31">
        <v>762847.19</v>
      </c>
      <c r="AB123" s="12">
        <v>12564</v>
      </c>
      <c r="AC123" s="12">
        <v>12464</v>
      </c>
      <c r="AD123" s="31">
        <v>787875.19</v>
      </c>
      <c r="AE123" s="32">
        <v>541350</v>
      </c>
      <c r="AF123" s="30">
        <v>1.4553896554909</v>
      </c>
      <c r="AG123" s="13">
        <v>50</v>
      </c>
      <c r="AH123" s="31">
        <v>423601</v>
      </c>
      <c r="AI123" s="12">
        <v>11020</v>
      </c>
      <c r="AJ123" s="12">
        <v>8220</v>
      </c>
      <c r="AK123" s="31">
        <v>442841</v>
      </c>
      <c r="AL123" s="32">
        <v>401000</v>
      </c>
      <c r="AM123" s="30">
        <v>1.1043416458852899</v>
      </c>
      <c r="AN123" s="13">
        <v>50</v>
      </c>
      <c r="AO123" s="33">
        <v>50.4</v>
      </c>
      <c r="AP123" s="33">
        <v>35.6</v>
      </c>
      <c r="AQ123" s="33">
        <v>33.5</v>
      </c>
      <c r="AR123" s="33">
        <v>119.5</v>
      </c>
      <c r="AS123" s="28">
        <v>112.28</v>
      </c>
      <c r="AT123" s="30">
        <v>1.06430352689704</v>
      </c>
      <c r="AU123" s="13">
        <v>50</v>
      </c>
    </row>
    <row r="124" spans="1:47" s="40" customFormat="1" ht="19.649999999999999" customHeight="1" x14ac:dyDescent="0.25">
      <c r="A124" s="54" t="s">
        <v>117</v>
      </c>
      <c r="B124" s="54" t="s">
        <v>142</v>
      </c>
      <c r="C124" s="54" t="s">
        <v>152</v>
      </c>
      <c r="D124" s="44">
        <v>2.31</v>
      </c>
      <c r="E124" s="64">
        <f t="shared" si="5"/>
        <v>110</v>
      </c>
      <c r="F124" s="59">
        <f t="shared" si="6"/>
        <v>0</v>
      </c>
      <c r="G124" s="59">
        <v>1</v>
      </c>
      <c r="H124" s="41">
        <f t="shared" si="7"/>
        <v>110</v>
      </c>
      <c r="I124" s="42">
        <v>0.1</v>
      </c>
      <c r="J124" s="12">
        <v>100</v>
      </c>
      <c r="K124" s="12">
        <v>0</v>
      </c>
      <c r="L124" s="26">
        <v>2</v>
      </c>
      <c r="M124" s="27">
        <v>15</v>
      </c>
      <c r="N124" s="27">
        <v>12</v>
      </c>
      <c r="O124" s="27">
        <v>10</v>
      </c>
      <c r="P124" s="27">
        <v>37</v>
      </c>
      <c r="Q124" s="28">
        <v>69.3</v>
      </c>
      <c r="R124" s="29">
        <v>0.533910533910534</v>
      </c>
      <c r="S124" s="12">
        <v>0</v>
      </c>
      <c r="T124" s="27">
        <v>15</v>
      </c>
      <c r="U124" s="27">
        <v>15</v>
      </c>
      <c r="V124" s="27">
        <v>10</v>
      </c>
      <c r="W124" s="27">
        <f t="shared" si="8"/>
        <v>40</v>
      </c>
      <c r="X124" s="28">
        <v>34.65</v>
      </c>
      <c r="Y124" s="30">
        <f t="shared" si="9"/>
        <v>1.1544011544011545</v>
      </c>
      <c r="Z124" s="13">
        <v>50</v>
      </c>
      <c r="AA124" s="31">
        <v>240490.6</v>
      </c>
      <c r="AB124" s="12">
        <v>6028</v>
      </c>
      <c r="AC124" s="12">
        <v>6022</v>
      </c>
      <c r="AD124" s="31">
        <v>252540.6</v>
      </c>
      <c r="AE124" s="32">
        <v>311850</v>
      </c>
      <c r="AF124" s="29">
        <v>0.80981433381433399</v>
      </c>
      <c r="AG124" s="12">
        <v>0</v>
      </c>
      <c r="AH124" s="31">
        <v>218035</v>
      </c>
      <c r="AI124" s="12">
        <v>2400</v>
      </c>
      <c r="AJ124" s="12">
        <v>600</v>
      </c>
      <c r="AK124" s="31">
        <v>221035</v>
      </c>
      <c r="AL124" s="32">
        <v>231000</v>
      </c>
      <c r="AM124" s="57">
        <v>0.95686147186147197</v>
      </c>
      <c r="AN124" s="13">
        <v>50</v>
      </c>
      <c r="AO124" s="33">
        <v>26.6</v>
      </c>
      <c r="AP124" s="33">
        <v>13.2</v>
      </c>
      <c r="AQ124" s="33">
        <v>11.1</v>
      </c>
      <c r="AR124" s="33">
        <v>50.9</v>
      </c>
      <c r="AS124" s="28">
        <v>64.680000000000007</v>
      </c>
      <c r="AT124" s="29">
        <v>0.78695114409400102</v>
      </c>
      <c r="AU124" s="12">
        <v>0</v>
      </c>
    </row>
    <row r="125" spans="1:47" s="40" customFormat="1" ht="19.649999999999999" customHeight="1" x14ac:dyDescent="0.25">
      <c r="A125" s="54" t="s">
        <v>117</v>
      </c>
      <c r="B125" s="54" t="s">
        <v>142</v>
      </c>
      <c r="C125" s="54" t="s">
        <v>153</v>
      </c>
      <c r="D125" s="44">
        <v>3.94</v>
      </c>
      <c r="E125" s="64">
        <f t="shared" si="5"/>
        <v>55</v>
      </c>
      <c r="F125" s="59">
        <f t="shared" si="6"/>
        <v>0</v>
      </c>
      <c r="G125" s="59">
        <v>0.9</v>
      </c>
      <c r="H125" s="41">
        <f t="shared" si="7"/>
        <v>55</v>
      </c>
      <c r="I125" s="42">
        <v>0.1</v>
      </c>
      <c r="J125" s="12">
        <v>50</v>
      </c>
      <c r="K125" s="12">
        <v>0</v>
      </c>
      <c r="L125" s="26">
        <v>1</v>
      </c>
      <c r="M125" s="27">
        <v>44</v>
      </c>
      <c r="N125" s="27">
        <v>31</v>
      </c>
      <c r="O125" s="27">
        <v>31</v>
      </c>
      <c r="P125" s="27">
        <v>106</v>
      </c>
      <c r="Q125" s="28">
        <v>118.2</v>
      </c>
      <c r="R125" s="29">
        <v>0.89678510998308003</v>
      </c>
      <c r="S125" s="12">
        <v>0</v>
      </c>
      <c r="T125" s="27">
        <v>14</v>
      </c>
      <c r="U125" s="27">
        <v>14</v>
      </c>
      <c r="V125" s="27">
        <v>11</v>
      </c>
      <c r="W125" s="27">
        <f t="shared" si="8"/>
        <v>39</v>
      </c>
      <c r="X125" s="28">
        <v>59.1</v>
      </c>
      <c r="Y125" s="29">
        <f t="shared" si="9"/>
        <v>0.65989847715736039</v>
      </c>
      <c r="Z125" s="12">
        <v>0</v>
      </c>
      <c r="AA125" s="31">
        <v>331005.14</v>
      </c>
      <c r="AB125" s="12">
        <v>208</v>
      </c>
      <c r="AC125" s="12">
        <v>102</v>
      </c>
      <c r="AD125" s="31">
        <v>331315.14</v>
      </c>
      <c r="AE125" s="32">
        <v>531900</v>
      </c>
      <c r="AF125" s="29">
        <v>0.62288990411731504</v>
      </c>
      <c r="AG125" s="12">
        <v>0</v>
      </c>
      <c r="AH125" s="31">
        <v>496590</v>
      </c>
      <c r="AI125" s="12">
        <v>34540</v>
      </c>
      <c r="AJ125" s="12">
        <v>29340</v>
      </c>
      <c r="AK125" s="31">
        <v>560470</v>
      </c>
      <c r="AL125" s="32">
        <v>394000</v>
      </c>
      <c r="AM125" s="30">
        <v>1.42251269035533</v>
      </c>
      <c r="AN125" s="13">
        <v>50</v>
      </c>
      <c r="AO125" s="33">
        <v>41.2</v>
      </c>
      <c r="AP125" s="33">
        <v>22.6</v>
      </c>
      <c r="AQ125" s="33">
        <v>20.2</v>
      </c>
      <c r="AR125" s="33">
        <v>84</v>
      </c>
      <c r="AS125" s="28">
        <v>110.32</v>
      </c>
      <c r="AT125" s="29">
        <v>0.76142131979695404</v>
      </c>
      <c r="AU125" s="12">
        <v>0</v>
      </c>
    </row>
    <row r="126" spans="1:47" s="40" customFormat="1" ht="19.649999999999999" customHeight="1" x14ac:dyDescent="0.25">
      <c r="A126" s="54" t="s">
        <v>117</v>
      </c>
      <c r="B126" s="54" t="s">
        <v>142</v>
      </c>
      <c r="C126" s="54" t="s">
        <v>154</v>
      </c>
      <c r="D126" s="44">
        <v>7.72</v>
      </c>
      <c r="E126" s="64">
        <f t="shared" si="5"/>
        <v>110</v>
      </c>
      <c r="F126" s="59">
        <f t="shared" si="6"/>
        <v>0</v>
      </c>
      <c r="G126" s="59">
        <v>0.8571428571428571</v>
      </c>
      <c r="H126" s="41">
        <f t="shared" si="7"/>
        <v>110</v>
      </c>
      <c r="I126" s="42">
        <v>0.1</v>
      </c>
      <c r="J126" s="12">
        <v>100</v>
      </c>
      <c r="K126" s="12">
        <v>0</v>
      </c>
      <c r="L126" s="26">
        <v>2</v>
      </c>
      <c r="M126" s="27">
        <v>43</v>
      </c>
      <c r="N126" s="27">
        <v>35</v>
      </c>
      <c r="O126" s="27">
        <v>31</v>
      </c>
      <c r="P126" s="27">
        <v>109</v>
      </c>
      <c r="Q126" s="28">
        <v>231.6</v>
      </c>
      <c r="R126" s="29">
        <v>0.47063903281519898</v>
      </c>
      <c r="S126" s="12">
        <v>0</v>
      </c>
      <c r="T126" s="27">
        <v>24</v>
      </c>
      <c r="U126" s="27">
        <v>24</v>
      </c>
      <c r="V126" s="27">
        <v>23</v>
      </c>
      <c r="W126" s="27">
        <f t="shared" si="8"/>
        <v>71</v>
      </c>
      <c r="X126" s="28">
        <v>115.8</v>
      </c>
      <c r="Y126" s="29">
        <f t="shared" si="9"/>
        <v>0.613126079447323</v>
      </c>
      <c r="Z126" s="12">
        <v>0</v>
      </c>
      <c r="AA126" s="31">
        <v>2554500.56</v>
      </c>
      <c r="AB126" s="12">
        <v>77329.244000000006</v>
      </c>
      <c r="AC126" s="12">
        <v>24714</v>
      </c>
      <c r="AD126" s="31">
        <v>2656543.804</v>
      </c>
      <c r="AE126" s="32">
        <v>1042200</v>
      </c>
      <c r="AF126" s="30">
        <v>2.5489769756284799</v>
      </c>
      <c r="AG126" s="13">
        <v>50</v>
      </c>
      <c r="AH126" s="31">
        <v>791260</v>
      </c>
      <c r="AI126" s="12">
        <v>72780</v>
      </c>
      <c r="AJ126" s="12">
        <v>52820</v>
      </c>
      <c r="AK126" s="31">
        <v>916860</v>
      </c>
      <c r="AL126" s="32">
        <v>772000</v>
      </c>
      <c r="AM126" s="30">
        <v>1.18764248704663</v>
      </c>
      <c r="AN126" s="13">
        <v>50</v>
      </c>
      <c r="AO126" s="33">
        <v>80.599999999999994</v>
      </c>
      <c r="AP126" s="33">
        <v>35.700000000000003</v>
      </c>
      <c r="AQ126" s="33">
        <v>28.9</v>
      </c>
      <c r="AR126" s="33">
        <v>145.19999999999999</v>
      </c>
      <c r="AS126" s="28">
        <v>216.16</v>
      </c>
      <c r="AT126" s="29">
        <v>0.67172464840858603</v>
      </c>
      <c r="AU126" s="12">
        <v>0</v>
      </c>
    </row>
    <row r="127" spans="1:47" s="40" customFormat="1" ht="19.649999999999999" customHeight="1" x14ac:dyDescent="0.25">
      <c r="A127" s="54" t="s">
        <v>117</v>
      </c>
      <c r="B127" s="54" t="s">
        <v>142</v>
      </c>
      <c r="C127" s="54" t="s">
        <v>155</v>
      </c>
      <c r="D127" s="44">
        <v>2.97</v>
      </c>
      <c r="E127" s="64">
        <f t="shared" si="5"/>
        <v>110</v>
      </c>
      <c r="F127" s="59">
        <f t="shared" si="6"/>
        <v>0</v>
      </c>
      <c r="G127" s="59">
        <v>0.88888888888888884</v>
      </c>
      <c r="H127" s="41">
        <f t="shared" si="7"/>
        <v>110</v>
      </c>
      <c r="I127" s="42">
        <v>0.1</v>
      </c>
      <c r="J127" s="12">
        <v>100</v>
      </c>
      <c r="K127" s="12">
        <v>0</v>
      </c>
      <c r="L127" s="26">
        <v>2</v>
      </c>
      <c r="M127" s="27">
        <v>24</v>
      </c>
      <c r="N127" s="27">
        <v>18</v>
      </c>
      <c r="O127" s="27">
        <v>16</v>
      </c>
      <c r="P127" s="27">
        <v>58</v>
      </c>
      <c r="Q127" s="28">
        <v>89.1</v>
      </c>
      <c r="R127" s="29">
        <v>0.65095398428731799</v>
      </c>
      <c r="S127" s="12">
        <v>0</v>
      </c>
      <c r="T127" s="27">
        <v>25</v>
      </c>
      <c r="U127" s="27">
        <v>23</v>
      </c>
      <c r="V127" s="27">
        <v>14</v>
      </c>
      <c r="W127" s="27">
        <f t="shared" si="8"/>
        <v>62</v>
      </c>
      <c r="X127" s="28">
        <v>44.55</v>
      </c>
      <c r="Y127" s="30">
        <f t="shared" si="9"/>
        <v>1.3916947250280585</v>
      </c>
      <c r="Z127" s="13">
        <v>50</v>
      </c>
      <c r="AA127" s="31">
        <v>235275.41</v>
      </c>
      <c r="AB127" s="12">
        <v>3184</v>
      </c>
      <c r="AC127" s="12">
        <v>152</v>
      </c>
      <c r="AD127" s="31">
        <v>238611.41</v>
      </c>
      <c r="AE127" s="32">
        <v>400950</v>
      </c>
      <c r="AF127" s="29">
        <v>0.59511512657438603</v>
      </c>
      <c r="AG127" s="12">
        <v>0</v>
      </c>
      <c r="AH127" s="31">
        <v>282645</v>
      </c>
      <c r="AI127" s="12">
        <v>41129</v>
      </c>
      <c r="AJ127" s="12">
        <v>27529</v>
      </c>
      <c r="AK127" s="31">
        <v>351303</v>
      </c>
      <c r="AL127" s="32">
        <v>297000</v>
      </c>
      <c r="AM127" s="30">
        <v>1.18283838383838</v>
      </c>
      <c r="AN127" s="13">
        <v>50</v>
      </c>
      <c r="AO127" s="33">
        <v>28.3</v>
      </c>
      <c r="AP127" s="33">
        <v>18</v>
      </c>
      <c r="AQ127" s="33">
        <v>15.4</v>
      </c>
      <c r="AR127" s="33">
        <v>61.7</v>
      </c>
      <c r="AS127" s="28">
        <v>83.16</v>
      </c>
      <c r="AT127" s="29">
        <v>0.74194324194324202</v>
      </c>
      <c r="AU127" s="12">
        <v>0</v>
      </c>
    </row>
    <row r="128" spans="1:47" s="40" customFormat="1" ht="19.649999999999999" customHeight="1" x14ac:dyDescent="0.25">
      <c r="A128" s="54" t="s">
        <v>117</v>
      </c>
      <c r="B128" s="54" t="s">
        <v>142</v>
      </c>
      <c r="C128" s="54" t="s">
        <v>156</v>
      </c>
      <c r="D128" s="44">
        <v>0.41</v>
      </c>
      <c r="E128" s="64">
        <f t="shared" si="5"/>
        <v>0</v>
      </c>
      <c r="F128" s="59">
        <f t="shared" si="6"/>
        <v>0.25000000000000011</v>
      </c>
      <c r="G128" s="59">
        <v>0.6</v>
      </c>
      <c r="H128" s="41"/>
      <c r="I128" s="43"/>
      <c r="J128" s="12">
        <v>0</v>
      </c>
      <c r="K128" s="12">
        <v>0</v>
      </c>
      <c r="L128" s="26">
        <v>0</v>
      </c>
      <c r="M128" s="27">
        <v>2</v>
      </c>
      <c r="N128" s="27">
        <v>2</v>
      </c>
      <c r="O128" s="27">
        <v>2</v>
      </c>
      <c r="P128" s="27">
        <v>6</v>
      </c>
      <c r="Q128" s="28">
        <v>12.3</v>
      </c>
      <c r="R128" s="29">
        <v>0.48780487804877998</v>
      </c>
      <c r="S128" s="12">
        <v>0</v>
      </c>
      <c r="T128" s="27" t="s">
        <v>157</v>
      </c>
      <c r="U128" s="27" t="s">
        <v>157</v>
      </c>
      <c r="V128" s="27" t="s">
        <v>157</v>
      </c>
      <c r="W128" s="27"/>
      <c r="X128" s="28">
        <v>6.15</v>
      </c>
      <c r="Y128" s="29">
        <f t="shared" si="9"/>
        <v>0</v>
      </c>
      <c r="Z128" s="12">
        <v>0</v>
      </c>
      <c r="AA128" s="31"/>
      <c r="AB128" s="12" t="s">
        <v>157</v>
      </c>
      <c r="AC128" s="12" t="s">
        <v>157</v>
      </c>
      <c r="AD128" s="31"/>
      <c r="AE128" s="32">
        <v>55350</v>
      </c>
      <c r="AF128" s="29"/>
      <c r="AG128" s="12">
        <v>0</v>
      </c>
      <c r="AH128" s="31">
        <v>18000</v>
      </c>
      <c r="AI128" s="12">
        <v>2600</v>
      </c>
      <c r="AJ128" s="12">
        <v>2600</v>
      </c>
      <c r="AK128" s="31">
        <v>23200</v>
      </c>
      <c r="AL128" s="32">
        <v>41000</v>
      </c>
      <c r="AM128" s="29">
        <v>0.56585365853658498</v>
      </c>
      <c r="AN128" s="12">
        <v>0</v>
      </c>
      <c r="AO128" s="33">
        <v>1</v>
      </c>
      <c r="AP128" s="33">
        <v>0</v>
      </c>
      <c r="AQ128" s="33">
        <v>0</v>
      </c>
      <c r="AR128" s="33">
        <v>1</v>
      </c>
      <c r="AS128" s="28">
        <v>11.48</v>
      </c>
      <c r="AT128" s="29">
        <v>8.7108013937282194E-2</v>
      </c>
      <c r="AU128" s="12">
        <v>0</v>
      </c>
    </row>
    <row r="129" spans="1:47" s="40" customFormat="1" ht="19.649999999999999" customHeight="1" x14ac:dyDescent="0.25">
      <c r="A129" s="54" t="s">
        <v>117</v>
      </c>
      <c r="B129" s="54" t="s">
        <v>142</v>
      </c>
      <c r="C129" s="54" t="s">
        <v>158</v>
      </c>
      <c r="D129" s="44">
        <v>3.57</v>
      </c>
      <c r="E129" s="64">
        <f t="shared" si="5"/>
        <v>55</v>
      </c>
      <c r="F129" s="59">
        <f t="shared" si="6"/>
        <v>0</v>
      </c>
      <c r="G129" s="59">
        <v>0.8571428571428571</v>
      </c>
      <c r="H129" s="41">
        <f t="shared" si="7"/>
        <v>55</v>
      </c>
      <c r="I129" s="42">
        <v>0.1</v>
      </c>
      <c r="J129" s="12">
        <v>50</v>
      </c>
      <c r="K129" s="12">
        <v>0</v>
      </c>
      <c r="L129" s="26">
        <v>1</v>
      </c>
      <c r="M129" s="27">
        <v>23</v>
      </c>
      <c r="N129" s="27">
        <v>20</v>
      </c>
      <c r="O129" s="27">
        <v>17</v>
      </c>
      <c r="P129" s="27">
        <v>60</v>
      </c>
      <c r="Q129" s="28">
        <v>107.1</v>
      </c>
      <c r="R129" s="29">
        <v>0.56022408963585402</v>
      </c>
      <c r="S129" s="12">
        <v>0</v>
      </c>
      <c r="T129" s="27">
        <v>8</v>
      </c>
      <c r="U129" s="27">
        <v>6</v>
      </c>
      <c r="V129" s="27">
        <v>5</v>
      </c>
      <c r="W129" s="27">
        <f t="shared" si="8"/>
        <v>19</v>
      </c>
      <c r="X129" s="28">
        <v>53.55</v>
      </c>
      <c r="Y129" s="29">
        <f t="shared" si="9"/>
        <v>0.35480859010270777</v>
      </c>
      <c r="Z129" s="12">
        <v>0</v>
      </c>
      <c r="AA129" s="31">
        <v>221323.99</v>
      </c>
      <c r="AB129" s="12">
        <v>22000</v>
      </c>
      <c r="AC129" s="12">
        <v>22000</v>
      </c>
      <c r="AD129" s="31">
        <v>265323.99</v>
      </c>
      <c r="AE129" s="32">
        <v>481950</v>
      </c>
      <c r="AF129" s="29">
        <v>0.55052181761593499</v>
      </c>
      <c r="AG129" s="12">
        <v>0</v>
      </c>
      <c r="AH129" s="31">
        <v>321850</v>
      </c>
      <c r="AI129" s="12">
        <v>19200</v>
      </c>
      <c r="AJ129" s="12">
        <v>1000</v>
      </c>
      <c r="AK129" s="31">
        <v>342050</v>
      </c>
      <c r="AL129" s="32">
        <v>357000</v>
      </c>
      <c r="AM129" s="57">
        <v>0.95812324929972004</v>
      </c>
      <c r="AN129" s="13">
        <v>50</v>
      </c>
      <c r="AO129" s="33">
        <v>38</v>
      </c>
      <c r="AP129" s="33">
        <v>22.4</v>
      </c>
      <c r="AQ129" s="33">
        <v>18.7</v>
      </c>
      <c r="AR129" s="33">
        <v>79.099999999999994</v>
      </c>
      <c r="AS129" s="28">
        <v>99.96</v>
      </c>
      <c r="AT129" s="29">
        <v>0.791316526610644</v>
      </c>
      <c r="AU129" s="12">
        <v>0</v>
      </c>
    </row>
    <row r="130" spans="1:47" s="40" customFormat="1" ht="19.649999999999999" customHeight="1" x14ac:dyDescent="0.25">
      <c r="A130" s="54" t="s">
        <v>117</v>
      </c>
      <c r="B130" s="54" t="s">
        <v>142</v>
      </c>
      <c r="C130" s="54" t="s">
        <v>159</v>
      </c>
      <c r="D130" s="44">
        <v>2.66</v>
      </c>
      <c r="E130" s="64">
        <f t="shared" si="5"/>
        <v>440</v>
      </c>
      <c r="F130" s="59">
        <f t="shared" si="6"/>
        <v>0</v>
      </c>
      <c r="G130" s="59">
        <v>0.83333333333333337</v>
      </c>
      <c r="H130" s="41">
        <f t="shared" si="7"/>
        <v>440</v>
      </c>
      <c r="I130" s="42">
        <v>0.1</v>
      </c>
      <c r="J130" s="12">
        <v>400</v>
      </c>
      <c r="K130" s="13">
        <v>150</v>
      </c>
      <c r="L130" s="26">
        <v>5</v>
      </c>
      <c r="M130" s="27">
        <v>51</v>
      </c>
      <c r="N130" s="27">
        <v>36</v>
      </c>
      <c r="O130" s="27">
        <v>35</v>
      </c>
      <c r="P130" s="27">
        <v>122</v>
      </c>
      <c r="Q130" s="28">
        <v>79.8</v>
      </c>
      <c r="R130" s="30">
        <v>1.52882205513784</v>
      </c>
      <c r="S130" s="13">
        <v>50</v>
      </c>
      <c r="T130" s="27">
        <v>22</v>
      </c>
      <c r="U130" s="27">
        <v>20</v>
      </c>
      <c r="V130" s="27">
        <v>19</v>
      </c>
      <c r="W130" s="27">
        <f t="shared" si="8"/>
        <v>61</v>
      </c>
      <c r="X130" s="28">
        <v>39.9</v>
      </c>
      <c r="Y130" s="30">
        <f t="shared" si="9"/>
        <v>1.5288220551378446</v>
      </c>
      <c r="Z130" s="13">
        <v>50</v>
      </c>
      <c r="AA130" s="31">
        <v>576193.79</v>
      </c>
      <c r="AB130" s="12">
        <v>3110.672</v>
      </c>
      <c r="AC130" s="12">
        <v>300</v>
      </c>
      <c r="AD130" s="31">
        <v>579604.46200000006</v>
      </c>
      <c r="AE130" s="32">
        <v>359100</v>
      </c>
      <c r="AF130" s="30">
        <v>1.6140475132275101</v>
      </c>
      <c r="AG130" s="13">
        <v>50</v>
      </c>
      <c r="AH130" s="31">
        <v>293150</v>
      </c>
      <c r="AI130" s="12">
        <v>26130</v>
      </c>
      <c r="AJ130" s="12">
        <v>22930</v>
      </c>
      <c r="AK130" s="31">
        <v>342210</v>
      </c>
      <c r="AL130" s="32">
        <v>266000</v>
      </c>
      <c r="AM130" s="30">
        <v>1.2865037593985</v>
      </c>
      <c r="AN130" s="13">
        <v>50</v>
      </c>
      <c r="AO130" s="33">
        <v>44.4</v>
      </c>
      <c r="AP130" s="33">
        <v>30.6</v>
      </c>
      <c r="AQ130" s="33">
        <v>24.7</v>
      </c>
      <c r="AR130" s="33">
        <v>99.7</v>
      </c>
      <c r="AS130" s="28">
        <v>74.48</v>
      </c>
      <c r="AT130" s="30">
        <v>1.33861439312567</v>
      </c>
      <c r="AU130" s="13">
        <v>50</v>
      </c>
    </row>
    <row r="131" spans="1:47" s="40" customFormat="1" ht="19.649999999999999" customHeight="1" x14ac:dyDescent="0.25">
      <c r="A131" s="54" t="s">
        <v>117</v>
      </c>
      <c r="B131" s="54" t="s">
        <v>142</v>
      </c>
      <c r="C131" s="54" t="s">
        <v>160</v>
      </c>
      <c r="D131" s="44">
        <v>6.65</v>
      </c>
      <c r="E131" s="64">
        <f t="shared" si="5"/>
        <v>165</v>
      </c>
      <c r="F131" s="59">
        <f t="shared" si="6"/>
        <v>0</v>
      </c>
      <c r="G131" s="59">
        <v>0.83333333333333337</v>
      </c>
      <c r="H131" s="41">
        <f t="shared" si="7"/>
        <v>165</v>
      </c>
      <c r="I131" s="42">
        <v>0.1</v>
      </c>
      <c r="J131" s="12">
        <v>150</v>
      </c>
      <c r="K131" s="12">
        <v>0</v>
      </c>
      <c r="L131" s="26">
        <v>3</v>
      </c>
      <c r="M131" s="27">
        <v>71</v>
      </c>
      <c r="N131" s="27">
        <v>63</v>
      </c>
      <c r="O131" s="27">
        <v>53</v>
      </c>
      <c r="P131" s="27">
        <v>187</v>
      </c>
      <c r="Q131" s="28">
        <v>199.5</v>
      </c>
      <c r="R131" s="29">
        <v>0.93734335839599003</v>
      </c>
      <c r="S131" s="12">
        <v>0</v>
      </c>
      <c r="T131" s="27">
        <v>45</v>
      </c>
      <c r="U131" s="27">
        <v>41</v>
      </c>
      <c r="V131" s="27">
        <v>34</v>
      </c>
      <c r="W131" s="27">
        <f t="shared" si="8"/>
        <v>120</v>
      </c>
      <c r="X131" s="28">
        <v>99.75</v>
      </c>
      <c r="Y131" s="30">
        <f t="shared" si="9"/>
        <v>1.2030075187969924</v>
      </c>
      <c r="Z131" s="13">
        <v>50</v>
      </c>
      <c r="AA131" s="31">
        <v>1065562.96</v>
      </c>
      <c r="AB131" s="12">
        <v>12</v>
      </c>
      <c r="AC131" s="12">
        <v>10</v>
      </c>
      <c r="AD131" s="31">
        <v>1065584.96</v>
      </c>
      <c r="AE131" s="32">
        <v>897750</v>
      </c>
      <c r="AF131" s="30">
        <v>1.18695066555277</v>
      </c>
      <c r="AG131" s="13">
        <v>50</v>
      </c>
      <c r="AH131" s="31">
        <v>830169</v>
      </c>
      <c r="AI131" s="12">
        <v>33453.800000000003</v>
      </c>
      <c r="AJ131" s="12">
        <v>27053.8</v>
      </c>
      <c r="AK131" s="31">
        <v>890676.6</v>
      </c>
      <c r="AL131" s="32">
        <v>665000</v>
      </c>
      <c r="AM131" s="30">
        <v>1.33936330827068</v>
      </c>
      <c r="AN131" s="13">
        <v>50</v>
      </c>
      <c r="AO131" s="33">
        <v>50.7</v>
      </c>
      <c r="AP131" s="33">
        <v>28</v>
      </c>
      <c r="AQ131" s="33">
        <v>22.5</v>
      </c>
      <c r="AR131" s="33">
        <v>101.2</v>
      </c>
      <c r="AS131" s="28">
        <v>186.2</v>
      </c>
      <c r="AT131" s="29">
        <v>0.54350161117078399</v>
      </c>
      <c r="AU131" s="12">
        <v>0</v>
      </c>
    </row>
    <row r="132" spans="1:47" s="40" customFormat="1" ht="19.649999999999999" customHeight="1" x14ac:dyDescent="0.25">
      <c r="A132" s="54" t="s">
        <v>117</v>
      </c>
      <c r="B132" s="54" t="s">
        <v>142</v>
      </c>
      <c r="C132" s="54" t="s">
        <v>161</v>
      </c>
      <c r="D132" s="44">
        <v>4.78</v>
      </c>
      <c r="E132" s="64">
        <f t="shared" si="5"/>
        <v>440</v>
      </c>
      <c r="F132" s="59">
        <f t="shared" si="6"/>
        <v>0</v>
      </c>
      <c r="G132" s="59">
        <v>0.81818181818181823</v>
      </c>
      <c r="H132" s="41">
        <f t="shared" si="7"/>
        <v>440</v>
      </c>
      <c r="I132" s="42">
        <v>0.1</v>
      </c>
      <c r="J132" s="12">
        <v>400</v>
      </c>
      <c r="K132" s="13">
        <v>150</v>
      </c>
      <c r="L132" s="26">
        <v>5</v>
      </c>
      <c r="M132" s="27">
        <v>62</v>
      </c>
      <c r="N132" s="27">
        <v>51</v>
      </c>
      <c r="O132" s="27">
        <v>40</v>
      </c>
      <c r="P132" s="27">
        <v>153</v>
      </c>
      <c r="Q132" s="28">
        <v>143.4</v>
      </c>
      <c r="R132" s="30">
        <v>1.06694560669456</v>
      </c>
      <c r="S132" s="13">
        <v>50</v>
      </c>
      <c r="T132" s="27">
        <v>35</v>
      </c>
      <c r="U132" s="27">
        <v>35</v>
      </c>
      <c r="V132" s="27">
        <v>33</v>
      </c>
      <c r="W132" s="27">
        <f t="shared" si="8"/>
        <v>103</v>
      </c>
      <c r="X132" s="28">
        <v>71.7</v>
      </c>
      <c r="Y132" s="30">
        <f t="shared" si="9"/>
        <v>1.4365411436541142</v>
      </c>
      <c r="Z132" s="13">
        <v>50</v>
      </c>
      <c r="AA132" s="31">
        <v>725230.62</v>
      </c>
      <c r="AB132" s="12">
        <v>9380</v>
      </c>
      <c r="AC132" s="12">
        <v>9360</v>
      </c>
      <c r="AD132" s="31">
        <v>743970.62</v>
      </c>
      <c r="AE132" s="32">
        <v>645300</v>
      </c>
      <c r="AF132" s="30">
        <v>1.15290658608399</v>
      </c>
      <c r="AG132" s="13">
        <v>50</v>
      </c>
      <c r="AH132" s="31">
        <v>450000</v>
      </c>
      <c r="AI132" s="12">
        <v>17060</v>
      </c>
      <c r="AJ132" s="12">
        <v>12560</v>
      </c>
      <c r="AK132" s="31">
        <v>479620</v>
      </c>
      <c r="AL132" s="32">
        <v>478000</v>
      </c>
      <c r="AM132" s="30">
        <v>1.0033891213389099</v>
      </c>
      <c r="AN132" s="13">
        <v>50</v>
      </c>
      <c r="AO132" s="33">
        <v>73.900000000000006</v>
      </c>
      <c r="AP132" s="33">
        <v>38.1</v>
      </c>
      <c r="AQ132" s="33">
        <v>31.5</v>
      </c>
      <c r="AR132" s="33">
        <v>143.5</v>
      </c>
      <c r="AS132" s="28">
        <v>133.84</v>
      </c>
      <c r="AT132" s="30">
        <v>1.07217573221757</v>
      </c>
      <c r="AU132" s="13">
        <v>50</v>
      </c>
    </row>
    <row r="133" spans="1:47" s="40" customFormat="1" ht="19.649999999999999" customHeight="1" x14ac:dyDescent="0.25">
      <c r="A133" s="54" t="s">
        <v>162</v>
      </c>
      <c r="B133" s="54" t="s">
        <v>163</v>
      </c>
      <c r="C133" s="54" t="s">
        <v>164</v>
      </c>
      <c r="D133" s="44">
        <v>2.56</v>
      </c>
      <c r="E133" s="64">
        <f t="shared" ref="E133:E196" si="10">ROUNDUP(H133-H133*F133,0)</f>
        <v>0</v>
      </c>
      <c r="F133" s="59">
        <f t="shared" ref="F133:F196" si="11">IF(G133&lt;0.8,(0.05+0.8-G133),0)</f>
        <v>0</v>
      </c>
      <c r="G133" s="59">
        <v>1</v>
      </c>
      <c r="H133" s="41"/>
      <c r="I133" s="43"/>
      <c r="J133" s="12">
        <v>0</v>
      </c>
      <c r="K133" s="12">
        <v>0</v>
      </c>
      <c r="L133" s="26">
        <v>0</v>
      </c>
      <c r="M133" s="27">
        <v>8</v>
      </c>
      <c r="N133" s="27">
        <v>7</v>
      </c>
      <c r="O133" s="27">
        <v>6</v>
      </c>
      <c r="P133" s="27">
        <v>21</v>
      </c>
      <c r="Q133" s="28">
        <v>76.8</v>
      </c>
      <c r="R133" s="29">
        <v>0.2734375</v>
      </c>
      <c r="S133" s="12">
        <v>0</v>
      </c>
      <c r="T133" s="27">
        <v>9</v>
      </c>
      <c r="U133" s="27">
        <v>9</v>
      </c>
      <c r="V133" s="27">
        <v>7</v>
      </c>
      <c r="W133" s="27">
        <f t="shared" ref="W133:W196" si="12">T133+U133+V133</f>
        <v>25</v>
      </c>
      <c r="X133" s="28">
        <v>38.4</v>
      </c>
      <c r="Y133" s="29">
        <f t="shared" ref="Y133:Y196" si="13">W133/X133</f>
        <v>0.65104166666666674</v>
      </c>
      <c r="Z133" s="12">
        <v>0</v>
      </c>
      <c r="AA133" s="31">
        <v>232145.9</v>
      </c>
      <c r="AB133" s="12">
        <v>40</v>
      </c>
      <c r="AC133" s="12">
        <v>40</v>
      </c>
      <c r="AD133" s="31">
        <v>232225.9</v>
      </c>
      <c r="AE133" s="32">
        <v>345600</v>
      </c>
      <c r="AF133" s="29">
        <v>0.67194994212963</v>
      </c>
      <c r="AG133" s="12">
        <v>0</v>
      </c>
      <c r="AH133" s="31">
        <v>177600</v>
      </c>
      <c r="AI133" s="12">
        <v>15520</v>
      </c>
      <c r="AJ133" s="12">
        <v>12520</v>
      </c>
      <c r="AK133" s="31">
        <v>205640</v>
      </c>
      <c r="AL133" s="32">
        <v>256000</v>
      </c>
      <c r="AM133" s="29">
        <v>0.80328124999999995</v>
      </c>
      <c r="AN133" s="12">
        <v>0</v>
      </c>
      <c r="AO133" s="33">
        <v>28.3</v>
      </c>
      <c r="AP133" s="33">
        <v>14</v>
      </c>
      <c r="AQ133" s="33">
        <v>12.2</v>
      </c>
      <c r="AR133" s="33">
        <v>54.5</v>
      </c>
      <c r="AS133" s="28">
        <v>71.680000000000007</v>
      </c>
      <c r="AT133" s="29">
        <v>0.76032366071428603</v>
      </c>
      <c r="AU133" s="12">
        <v>0</v>
      </c>
    </row>
    <row r="134" spans="1:47" s="40" customFormat="1" ht="19.649999999999999" customHeight="1" x14ac:dyDescent="0.25">
      <c r="A134" s="54" t="s">
        <v>162</v>
      </c>
      <c r="B134" s="54" t="s">
        <v>163</v>
      </c>
      <c r="C134" s="54" t="s">
        <v>165</v>
      </c>
      <c r="D134" s="44">
        <v>3.52</v>
      </c>
      <c r="E134" s="64">
        <f t="shared" si="10"/>
        <v>110</v>
      </c>
      <c r="F134" s="59">
        <f t="shared" si="11"/>
        <v>0</v>
      </c>
      <c r="G134" s="59">
        <v>1</v>
      </c>
      <c r="H134" s="41">
        <f t="shared" ref="H134:H196" si="14">J134+J134*I134</f>
        <v>110</v>
      </c>
      <c r="I134" s="42">
        <v>0.1</v>
      </c>
      <c r="J134" s="12">
        <v>100</v>
      </c>
      <c r="K134" s="12">
        <v>0</v>
      </c>
      <c r="L134" s="26">
        <v>2</v>
      </c>
      <c r="M134" s="27">
        <v>17</v>
      </c>
      <c r="N134" s="27">
        <v>14</v>
      </c>
      <c r="O134" s="27">
        <v>9</v>
      </c>
      <c r="P134" s="27">
        <v>40</v>
      </c>
      <c r="Q134" s="28">
        <v>105.6</v>
      </c>
      <c r="R134" s="29">
        <v>0.37878787878787901</v>
      </c>
      <c r="S134" s="12">
        <v>0</v>
      </c>
      <c r="T134" s="27">
        <v>31</v>
      </c>
      <c r="U134" s="27">
        <v>29</v>
      </c>
      <c r="V134" s="27">
        <v>17</v>
      </c>
      <c r="W134" s="27">
        <f t="shared" si="12"/>
        <v>77</v>
      </c>
      <c r="X134" s="28">
        <v>52.8</v>
      </c>
      <c r="Y134" s="30">
        <f t="shared" si="13"/>
        <v>1.4583333333333335</v>
      </c>
      <c r="Z134" s="13">
        <v>50</v>
      </c>
      <c r="AA134" s="31">
        <v>490830.1</v>
      </c>
      <c r="AB134" s="12">
        <v>22418</v>
      </c>
      <c r="AC134" s="12">
        <v>22412</v>
      </c>
      <c r="AD134" s="31">
        <v>535660.1</v>
      </c>
      <c r="AE134" s="32">
        <v>475200</v>
      </c>
      <c r="AF134" s="30">
        <v>1.1272308501683499</v>
      </c>
      <c r="AG134" s="13">
        <v>50</v>
      </c>
      <c r="AH134" s="31">
        <v>231300</v>
      </c>
      <c r="AI134" s="12">
        <v>12800</v>
      </c>
      <c r="AJ134" s="12">
        <v>11600</v>
      </c>
      <c r="AK134" s="31">
        <v>255700</v>
      </c>
      <c r="AL134" s="32">
        <v>352000</v>
      </c>
      <c r="AM134" s="29">
        <v>0.72642045454545501</v>
      </c>
      <c r="AN134" s="12">
        <v>0</v>
      </c>
      <c r="AO134" s="33">
        <v>32.4</v>
      </c>
      <c r="AP134" s="33">
        <v>13.5</v>
      </c>
      <c r="AQ134" s="33">
        <v>10.7</v>
      </c>
      <c r="AR134" s="33">
        <v>56.6</v>
      </c>
      <c r="AS134" s="28">
        <v>98.56</v>
      </c>
      <c r="AT134" s="29">
        <v>0.57426948051948101</v>
      </c>
      <c r="AU134" s="12">
        <v>0</v>
      </c>
    </row>
    <row r="135" spans="1:47" s="40" customFormat="1" ht="19.649999999999999" customHeight="1" x14ac:dyDescent="0.25">
      <c r="A135" s="54" t="s">
        <v>162</v>
      </c>
      <c r="B135" s="54" t="s">
        <v>163</v>
      </c>
      <c r="C135" s="54" t="s">
        <v>166</v>
      </c>
      <c r="D135" s="44">
        <v>1.2</v>
      </c>
      <c r="E135" s="64">
        <f t="shared" si="10"/>
        <v>72</v>
      </c>
      <c r="F135" s="59">
        <f t="shared" si="11"/>
        <v>0.35000000000000009</v>
      </c>
      <c r="G135" s="59">
        <v>0.5</v>
      </c>
      <c r="H135" s="41">
        <f t="shared" si="14"/>
        <v>110</v>
      </c>
      <c r="I135" s="42">
        <v>0.1</v>
      </c>
      <c r="J135" s="12">
        <v>100</v>
      </c>
      <c r="K135" s="12">
        <v>0</v>
      </c>
      <c r="L135" s="26">
        <v>2</v>
      </c>
      <c r="M135" s="27">
        <v>8</v>
      </c>
      <c r="N135" s="27">
        <v>8</v>
      </c>
      <c r="O135" s="27">
        <v>7</v>
      </c>
      <c r="P135" s="27">
        <v>23</v>
      </c>
      <c r="Q135" s="28">
        <v>36</v>
      </c>
      <c r="R135" s="29">
        <v>0.63888888888888895</v>
      </c>
      <c r="S135" s="12">
        <v>0</v>
      </c>
      <c r="T135" s="27">
        <v>11</v>
      </c>
      <c r="U135" s="27">
        <v>11</v>
      </c>
      <c r="V135" s="27">
        <v>9</v>
      </c>
      <c r="W135" s="27">
        <f t="shared" si="12"/>
        <v>31</v>
      </c>
      <c r="X135" s="28">
        <v>18</v>
      </c>
      <c r="Y135" s="30">
        <f t="shared" si="13"/>
        <v>1.7222222222222223</v>
      </c>
      <c r="Z135" s="13">
        <v>50</v>
      </c>
      <c r="AA135" s="31">
        <v>92867.95</v>
      </c>
      <c r="AB135" s="12">
        <v>6</v>
      </c>
      <c r="AC135" s="12">
        <v>0</v>
      </c>
      <c r="AD135" s="31">
        <v>92873.95</v>
      </c>
      <c r="AE135" s="32">
        <v>162000</v>
      </c>
      <c r="AF135" s="29">
        <v>0.57329598765432099</v>
      </c>
      <c r="AG135" s="12">
        <v>0</v>
      </c>
      <c r="AH135" s="31">
        <v>92000</v>
      </c>
      <c r="AI135" s="12">
        <v>5800</v>
      </c>
      <c r="AJ135" s="12">
        <v>3200</v>
      </c>
      <c r="AK135" s="31">
        <v>101000</v>
      </c>
      <c r="AL135" s="32">
        <v>120000</v>
      </c>
      <c r="AM135" s="29">
        <v>0.84166666666666701</v>
      </c>
      <c r="AN135" s="12">
        <v>0</v>
      </c>
      <c r="AO135" s="33">
        <v>16.2</v>
      </c>
      <c r="AP135" s="33">
        <v>9.9</v>
      </c>
      <c r="AQ135" s="33">
        <v>8.3000000000000007</v>
      </c>
      <c r="AR135" s="33">
        <v>34.4</v>
      </c>
      <c r="AS135" s="28">
        <v>33.6</v>
      </c>
      <c r="AT135" s="30">
        <v>1.02380952380952</v>
      </c>
      <c r="AU135" s="13">
        <v>50</v>
      </c>
    </row>
    <row r="136" spans="1:47" s="40" customFormat="1" ht="19.649999999999999" customHeight="1" x14ac:dyDescent="0.25">
      <c r="A136" s="54" t="s">
        <v>162</v>
      </c>
      <c r="B136" s="54" t="s">
        <v>163</v>
      </c>
      <c r="C136" s="54" t="s">
        <v>167</v>
      </c>
      <c r="D136" s="44">
        <v>3.45</v>
      </c>
      <c r="E136" s="64">
        <f t="shared" si="10"/>
        <v>99</v>
      </c>
      <c r="F136" s="59">
        <f t="shared" si="11"/>
        <v>0.10000000000000009</v>
      </c>
      <c r="G136" s="59">
        <v>0.75</v>
      </c>
      <c r="H136" s="41">
        <f t="shared" si="14"/>
        <v>110</v>
      </c>
      <c r="I136" s="42">
        <v>0.1</v>
      </c>
      <c r="J136" s="12">
        <v>100</v>
      </c>
      <c r="K136" s="12">
        <v>0</v>
      </c>
      <c r="L136" s="26">
        <v>2</v>
      </c>
      <c r="M136" s="27">
        <v>18</v>
      </c>
      <c r="N136" s="27">
        <v>15</v>
      </c>
      <c r="O136" s="27">
        <v>13</v>
      </c>
      <c r="P136" s="27">
        <v>46</v>
      </c>
      <c r="Q136" s="28">
        <v>103.5</v>
      </c>
      <c r="R136" s="29">
        <v>0.44444444444444398</v>
      </c>
      <c r="S136" s="12">
        <v>0</v>
      </c>
      <c r="T136" s="27">
        <v>24</v>
      </c>
      <c r="U136" s="27">
        <v>23</v>
      </c>
      <c r="V136" s="27">
        <v>18</v>
      </c>
      <c r="W136" s="27">
        <f t="shared" si="12"/>
        <v>65</v>
      </c>
      <c r="X136" s="28">
        <v>51.75</v>
      </c>
      <c r="Y136" s="30">
        <f t="shared" si="13"/>
        <v>1.2560386473429952</v>
      </c>
      <c r="Z136" s="13">
        <v>50</v>
      </c>
      <c r="AA136" s="31">
        <v>208673.13</v>
      </c>
      <c r="AB136" s="12">
        <v>60</v>
      </c>
      <c r="AC136" s="12">
        <v>0</v>
      </c>
      <c r="AD136" s="31">
        <v>208733.13</v>
      </c>
      <c r="AE136" s="32">
        <v>465750</v>
      </c>
      <c r="AF136" s="29">
        <v>0.44816560386473397</v>
      </c>
      <c r="AG136" s="12">
        <v>0</v>
      </c>
      <c r="AH136" s="31">
        <v>393080</v>
      </c>
      <c r="AI136" s="12">
        <v>10016</v>
      </c>
      <c r="AJ136" s="12">
        <v>8016</v>
      </c>
      <c r="AK136" s="31">
        <v>411112</v>
      </c>
      <c r="AL136" s="32">
        <v>345000</v>
      </c>
      <c r="AM136" s="30">
        <v>1.1916289855072499</v>
      </c>
      <c r="AN136" s="13">
        <v>50</v>
      </c>
      <c r="AO136" s="33">
        <v>44.8</v>
      </c>
      <c r="AP136" s="33">
        <v>19.2</v>
      </c>
      <c r="AQ136" s="33">
        <v>15.1</v>
      </c>
      <c r="AR136" s="33">
        <v>79.099999999999994</v>
      </c>
      <c r="AS136" s="28">
        <v>96.6</v>
      </c>
      <c r="AT136" s="29">
        <v>0.81884057971014501</v>
      </c>
      <c r="AU136" s="12">
        <v>0</v>
      </c>
    </row>
    <row r="137" spans="1:47" s="40" customFormat="1" ht="19.649999999999999" customHeight="1" x14ac:dyDescent="0.25">
      <c r="A137" s="54" t="s">
        <v>162</v>
      </c>
      <c r="B137" s="54" t="s">
        <v>163</v>
      </c>
      <c r="C137" s="54" t="s">
        <v>168</v>
      </c>
      <c r="D137" s="44">
        <v>3.04</v>
      </c>
      <c r="E137" s="64">
        <f t="shared" si="10"/>
        <v>110</v>
      </c>
      <c r="F137" s="59">
        <f t="shared" si="11"/>
        <v>0</v>
      </c>
      <c r="G137" s="59">
        <v>1</v>
      </c>
      <c r="H137" s="41">
        <f t="shared" si="14"/>
        <v>110</v>
      </c>
      <c r="I137" s="42">
        <v>0.1</v>
      </c>
      <c r="J137" s="12">
        <v>100</v>
      </c>
      <c r="K137" s="12">
        <v>0</v>
      </c>
      <c r="L137" s="26">
        <v>2</v>
      </c>
      <c r="M137" s="27">
        <v>15</v>
      </c>
      <c r="N137" s="27">
        <v>13</v>
      </c>
      <c r="O137" s="27">
        <v>11</v>
      </c>
      <c r="P137" s="27">
        <v>39</v>
      </c>
      <c r="Q137" s="28">
        <v>91.2</v>
      </c>
      <c r="R137" s="29">
        <v>0.42763157894736797</v>
      </c>
      <c r="S137" s="12">
        <v>0</v>
      </c>
      <c r="T137" s="27">
        <v>5</v>
      </c>
      <c r="U137" s="27">
        <v>5</v>
      </c>
      <c r="V137" s="27">
        <v>4</v>
      </c>
      <c r="W137" s="27">
        <f t="shared" si="12"/>
        <v>14</v>
      </c>
      <c r="X137" s="28">
        <v>45.6</v>
      </c>
      <c r="Y137" s="29">
        <f t="shared" si="13"/>
        <v>0.30701754385964913</v>
      </c>
      <c r="Z137" s="12">
        <v>0</v>
      </c>
      <c r="AA137" s="31">
        <v>637497.39</v>
      </c>
      <c r="AB137" s="12">
        <v>30600</v>
      </c>
      <c r="AC137" s="12">
        <v>0</v>
      </c>
      <c r="AD137" s="31">
        <v>668097.39</v>
      </c>
      <c r="AE137" s="32">
        <v>410400</v>
      </c>
      <c r="AF137" s="30">
        <v>1.6279176169590599</v>
      </c>
      <c r="AG137" s="13">
        <v>50</v>
      </c>
      <c r="AH137" s="31">
        <v>416550</v>
      </c>
      <c r="AI137" s="12">
        <v>23520</v>
      </c>
      <c r="AJ137" s="12">
        <v>8120</v>
      </c>
      <c r="AK137" s="31">
        <v>448190</v>
      </c>
      <c r="AL137" s="32">
        <v>304000</v>
      </c>
      <c r="AM137" s="30">
        <v>1.47430921052632</v>
      </c>
      <c r="AN137" s="13">
        <v>50</v>
      </c>
      <c r="AO137" s="33">
        <v>17.7</v>
      </c>
      <c r="AP137" s="33">
        <v>6.2</v>
      </c>
      <c r="AQ137" s="33">
        <v>4.5999999999999996</v>
      </c>
      <c r="AR137" s="33">
        <v>28.5</v>
      </c>
      <c r="AS137" s="28">
        <v>85.12</v>
      </c>
      <c r="AT137" s="29">
        <v>0.33482142857142799</v>
      </c>
      <c r="AU137" s="12">
        <v>0</v>
      </c>
    </row>
    <row r="138" spans="1:47" s="40" customFormat="1" ht="19.649999999999999" customHeight="1" x14ac:dyDescent="0.25">
      <c r="A138" s="54" t="s">
        <v>162</v>
      </c>
      <c r="B138" s="54" t="s">
        <v>163</v>
      </c>
      <c r="C138" s="54" t="s">
        <v>169</v>
      </c>
      <c r="D138" s="44">
        <v>2.36</v>
      </c>
      <c r="E138" s="64">
        <f t="shared" si="10"/>
        <v>110</v>
      </c>
      <c r="F138" s="59">
        <f t="shared" si="11"/>
        <v>0</v>
      </c>
      <c r="G138" s="59">
        <v>1</v>
      </c>
      <c r="H138" s="41">
        <f t="shared" si="14"/>
        <v>110</v>
      </c>
      <c r="I138" s="42">
        <v>0.1</v>
      </c>
      <c r="J138" s="12">
        <v>100</v>
      </c>
      <c r="K138" s="12">
        <v>0</v>
      </c>
      <c r="L138" s="26">
        <v>2</v>
      </c>
      <c r="M138" s="27">
        <v>8</v>
      </c>
      <c r="N138" s="27">
        <v>6</v>
      </c>
      <c r="O138" s="27">
        <v>6</v>
      </c>
      <c r="P138" s="27">
        <v>20</v>
      </c>
      <c r="Q138" s="28">
        <v>70.8</v>
      </c>
      <c r="R138" s="29">
        <v>0.28248587570621497</v>
      </c>
      <c r="S138" s="12">
        <v>0</v>
      </c>
      <c r="T138" s="27">
        <v>11</v>
      </c>
      <c r="U138" s="27">
        <v>11</v>
      </c>
      <c r="V138" s="27">
        <v>11</v>
      </c>
      <c r="W138" s="27">
        <f t="shared" si="12"/>
        <v>33</v>
      </c>
      <c r="X138" s="28">
        <v>35.4</v>
      </c>
      <c r="Y138" s="29">
        <f t="shared" si="13"/>
        <v>0.93220338983050854</v>
      </c>
      <c r="Z138" s="12">
        <v>0</v>
      </c>
      <c r="AA138" s="31">
        <v>450020.74</v>
      </c>
      <c r="AB138" s="12">
        <v>4200</v>
      </c>
      <c r="AC138" s="12">
        <v>4200</v>
      </c>
      <c r="AD138" s="31">
        <v>458420.74</v>
      </c>
      <c r="AE138" s="32">
        <v>318600</v>
      </c>
      <c r="AF138" s="30">
        <v>1.43885982423101</v>
      </c>
      <c r="AG138" s="13">
        <v>50</v>
      </c>
      <c r="AH138" s="31">
        <v>323900</v>
      </c>
      <c r="AI138" s="12">
        <v>33540</v>
      </c>
      <c r="AJ138" s="12">
        <v>19540</v>
      </c>
      <c r="AK138" s="31">
        <v>376980</v>
      </c>
      <c r="AL138" s="32">
        <v>236000</v>
      </c>
      <c r="AM138" s="30">
        <v>1.59737288135593</v>
      </c>
      <c r="AN138" s="13">
        <v>50</v>
      </c>
      <c r="AO138" s="33">
        <v>19.7</v>
      </c>
      <c r="AP138" s="33">
        <v>10.4</v>
      </c>
      <c r="AQ138" s="33">
        <v>9.6</v>
      </c>
      <c r="AR138" s="33">
        <v>39.700000000000003</v>
      </c>
      <c r="AS138" s="28">
        <v>66.08</v>
      </c>
      <c r="AT138" s="29">
        <v>0.60078692493946695</v>
      </c>
      <c r="AU138" s="12">
        <v>0</v>
      </c>
    </row>
    <row r="139" spans="1:47" s="40" customFormat="1" ht="19.649999999999999" customHeight="1" x14ac:dyDescent="0.25">
      <c r="A139" s="54" t="s">
        <v>162</v>
      </c>
      <c r="B139" s="54" t="s">
        <v>163</v>
      </c>
      <c r="C139" s="54" t="s">
        <v>170</v>
      </c>
      <c r="D139" s="44">
        <v>7.88</v>
      </c>
      <c r="E139" s="64">
        <f t="shared" si="10"/>
        <v>110</v>
      </c>
      <c r="F139" s="59">
        <f t="shared" si="11"/>
        <v>0</v>
      </c>
      <c r="G139" s="59">
        <v>0.82608695652173914</v>
      </c>
      <c r="H139" s="41">
        <f t="shared" si="14"/>
        <v>110</v>
      </c>
      <c r="I139" s="42">
        <v>0.1</v>
      </c>
      <c r="J139" s="12">
        <v>100</v>
      </c>
      <c r="K139" s="12">
        <v>0</v>
      </c>
      <c r="L139" s="26">
        <v>2</v>
      </c>
      <c r="M139" s="27">
        <v>34</v>
      </c>
      <c r="N139" s="27">
        <v>28</v>
      </c>
      <c r="O139" s="27">
        <v>23</v>
      </c>
      <c r="P139" s="27">
        <v>85</v>
      </c>
      <c r="Q139" s="28">
        <v>236.4</v>
      </c>
      <c r="R139" s="29">
        <v>0.35956006768189502</v>
      </c>
      <c r="S139" s="12">
        <v>0</v>
      </c>
      <c r="T139" s="27">
        <v>27</v>
      </c>
      <c r="U139" s="27">
        <v>26</v>
      </c>
      <c r="V139" s="27">
        <v>26</v>
      </c>
      <c r="W139" s="27">
        <f t="shared" si="12"/>
        <v>79</v>
      </c>
      <c r="X139" s="28">
        <v>118.2</v>
      </c>
      <c r="Y139" s="29">
        <f t="shared" si="13"/>
        <v>0.66835871404399316</v>
      </c>
      <c r="Z139" s="12">
        <v>0</v>
      </c>
      <c r="AA139" s="31">
        <v>1272439.82</v>
      </c>
      <c r="AB139" s="12">
        <v>7141.1459999999997</v>
      </c>
      <c r="AC139" s="12">
        <v>6104</v>
      </c>
      <c r="AD139" s="31">
        <v>1285684.966</v>
      </c>
      <c r="AE139" s="32">
        <v>1063800</v>
      </c>
      <c r="AF139" s="30">
        <v>1.20857770821583</v>
      </c>
      <c r="AG139" s="13">
        <v>50</v>
      </c>
      <c r="AH139" s="31">
        <v>819300</v>
      </c>
      <c r="AI139" s="12">
        <v>21640</v>
      </c>
      <c r="AJ139" s="12">
        <v>10840</v>
      </c>
      <c r="AK139" s="31">
        <v>851780</v>
      </c>
      <c r="AL139" s="32">
        <v>788000</v>
      </c>
      <c r="AM139" s="30">
        <v>1.0809390862944199</v>
      </c>
      <c r="AN139" s="13">
        <v>50</v>
      </c>
      <c r="AO139" s="33">
        <v>70.099999999999994</v>
      </c>
      <c r="AP139" s="33">
        <v>26.5</v>
      </c>
      <c r="AQ139" s="33">
        <v>23.3</v>
      </c>
      <c r="AR139" s="33">
        <v>119.9</v>
      </c>
      <c r="AS139" s="28">
        <v>220.64</v>
      </c>
      <c r="AT139" s="29">
        <v>0.54341914430746896</v>
      </c>
      <c r="AU139" s="12">
        <v>0</v>
      </c>
    </row>
    <row r="140" spans="1:47" s="40" customFormat="1" ht="19.649999999999999" customHeight="1" x14ac:dyDescent="0.25">
      <c r="A140" s="54" t="s">
        <v>162</v>
      </c>
      <c r="B140" s="54" t="s">
        <v>163</v>
      </c>
      <c r="C140" s="54" t="s">
        <v>171</v>
      </c>
      <c r="D140" s="44">
        <v>2.4700000000000002</v>
      </c>
      <c r="E140" s="64">
        <f t="shared" si="10"/>
        <v>9</v>
      </c>
      <c r="F140" s="59">
        <f t="shared" si="11"/>
        <v>0.85000000000000009</v>
      </c>
      <c r="G140" s="59">
        <v>0</v>
      </c>
      <c r="H140" s="41">
        <f t="shared" si="14"/>
        <v>55</v>
      </c>
      <c r="I140" s="42">
        <v>0.1</v>
      </c>
      <c r="J140" s="12">
        <v>50</v>
      </c>
      <c r="K140" s="12">
        <v>0</v>
      </c>
      <c r="L140" s="26">
        <v>1</v>
      </c>
      <c r="M140" s="27">
        <v>13</v>
      </c>
      <c r="N140" s="27">
        <v>9</v>
      </c>
      <c r="O140" s="27">
        <v>8</v>
      </c>
      <c r="P140" s="27">
        <v>30</v>
      </c>
      <c r="Q140" s="28">
        <v>74.099999999999994</v>
      </c>
      <c r="R140" s="29">
        <v>0.40485829959514202</v>
      </c>
      <c r="S140" s="12">
        <v>0</v>
      </c>
      <c r="T140" s="27">
        <v>15</v>
      </c>
      <c r="U140" s="27">
        <v>15</v>
      </c>
      <c r="V140" s="27">
        <v>15</v>
      </c>
      <c r="W140" s="27">
        <f t="shared" si="12"/>
        <v>45</v>
      </c>
      <c r="X140" s="28">
        <v>37.049999999999997</v>
      </c>
      <c r="Y140" s="30">
        <f t="shared" si="13"/>
        <v>1.2145748987854252</v>
      </c>
      <c r="Z140" s="13">
        <v>50</v>
      </c>
      <c r="AA140" s="31">
        <v>206573.3</v>
      </c>
      <c r="AB140" s="12">
        <v>0</v>
      </c>
      <c r="AC140" s="12">
        <v>0</v>
      </c>
      <c r="AD140" s="31">
        <v>206573.3</v>
      </c>
      <c r="AE140" s="32">
        <v>333450</v>
      </c>
      <c r="AF140" s="29">
        <v>0.61950307392412596</v>
      </c>
      <c r="AG140" s="12">
        <v>0</v>
      </c>
      <c r="AH140" s="31">
        <v>216100</v>
      </c>
      <c r="AI140" s="12">
        <v>9400</v>
      </c>
      <c r="AJ140" s="12">
        <v>9400</v>
      </c>
      <c r="AK140" s="31">
        <v>234900</v>
      </c>
      <c r="AL140" s="32">
        <v>247000</v>
      </c>
      <c r="AM140" s="29">
        <v>0.95101214574898796</v>
      </c>
      <c r="AN140" s="12">
        <v>0</v>
      </c>
      <c r="AO140" s="33">
        <v>20.2</v>
      </c>
      <c r="AP140" s="33">
        <v>8.1999999999999993</v>
      </c>
      <c r="AQ140" s="33">
        <v>5.6</v>
      </c>
      <c r="AR140" s="33">
        <v>34</v>
      </c>
      <c r="AS140" s="28">
        <v>69.16</v>
      </c>
      <c r="AT140" s="29">
        <v>0.49161364950838599</v>
      </c>
      <c r="AU140" s="12">
        <v>0</v>
      </c>
    </row>
    <row r="141" spans="1:47" s="40" customFormat="1" ht="19.649999999999999" customHeight="1" x14ac:dyDescent="0.25">
      <c r="A141" s="54" t="s">
        <v>162</v>
      </c>
      <c r="B141" s="54" t="s">
        <v>163</v>
      </c>
      <c r="C141" s="54" t="s">
        <v>172</v>
      </c>
      <c r="D141" s="44">
        <v>9.6300000000000008</v>
      </c>
      <c r="E141" s="64">
        <f t="shared" si="10"/>
        <v>110</v>
      </c>
      <c r="F141" s="59">
        <f t="shared" si="11"/>
        <v>0</v>
      </c>
      <c r="G141" s="59">
        <v>0.80952380952380953</v>
      </c>
      <c r="H141" s="41">
        <f t="shared" si="14"/>
        <v>110</v>
      </c>
      <c r="I141" s="42">
        <v>0.1</v>
      </c>
      <c r="J141" s="12">
        <v>100</v>
      </c>
      <c r="K141" s="12">
        <v>0</v>
      </c>
      <c r="L141" s="26">
        <v>2</v>
      </c>
      <c r="M141" s="27">
        <v>69</v>
      </c>
      <c r="N141" s="27">
        <v>61</v>
      </c>
      <c r="O141" s="27">
        <v>53</v>
      </c>
      <c r="P141" s="27">
        <v>183</v>
      </c>
      <c r="Q141" s="28">
        <v>288.89999999999998</v>
      </c>
      <c r="R141" s="29">
        <v>0.63343717549324996</v>
      </c>
      <c r="S141" s="12">
        <v>0</v>
      </c>
      <c r="T141" s="27">
        <v>35</v>
      </c>
      <c r="U141" s="27">
        <v>35</v>
      </c>
      <c r="V141" s="27">
        <v>33</v>
      </c>
      <c r="W141" s="27">
        <f t="shared" si="12"/>
        <v>103</v>
      </c>
      <c r="X141" s="28">
        <v>144.44999999999999</v>
      </c>
      <c r="Y141" s="29">
        <f t="shared" si="13"/>
        <v>0.71304949809622709</v>
      </c>
      <c r="Z141" s="12">
        <v>0</v>
      </c>
      <c r="AA141" s="31">
        <v>1206681.31</v>
      </c>
      <c r="AB141" s="12">
        <v>37030</v>
      </c>
      <c r="AC141" s="12">
        <v>13000</v>
      </c>
      <c r="AD141" s="31">
        <v>1256711.31</v>
      </c>
      <c r="AE141" s="32">
        <v>1300050</v>
      </c>
      <c r="AF141" s="57">
        <v>0.96666382831429698</v>
      </c>
      <c r="AG141" s="13">
        <v>50</v>
      </c>
      <c r="AH141" s="31">
        <v>874490</v>
      </c>
      <c r="AI141" s="12">
        <v>76240</v>
      </c>
      <c r="AJ141" s="12">
        <v>46800</v>
      </c>
      <c r="AK141" s="31">
        <v>997530</v>
      </c>
      <c r="AL141" s="32">
        <v>963000</v>
      </c>
      <c r="AM141" s="30">
        <v>1.03585669781931</v>
      </c>
      <c r="AN141" s="13">
        <v>50</v>
      </c>
      <c r="AO141" s="33">
        <v>95.7</v>
      </c>
      <c r="AP141" s="33">
        <v>60.4</v>
      </c>
      <c r="AQ141" s="33">
        <v>50.6</v>
      </c>
      <c r="AR141" s="33">
        <v>206.7</v>
      </c>
      <c r="AS141" s="28">
        <v>269.64</v>
      </c>
      <c r="AT141" s="29">
        <v>0.76657765910102404</v>
      </c>
      <c r="AU141" s="12">
        <v>0</v>
      </c>
    </row>
    <row r="142" spans="1:47" s="40" customFormat="1" ht="19.649999999999999" customHeight="1" x14ac:dyDescent="0.25">
      <c r="A142" s="54" t="s">
        <v>162</v>
      </c>
      <c r="B142" s="54" t="s">
        <v>163</v>
      </c>
      <c r="C142" s="54" t="s">
        <v>173</v>
      </c>
      <c r="D142" s="44">
        <v>3.17</v>
      </c>
      <c r="E142" s="64">
        <f t="shared" si="10"/>
        <v>135</v>
      </c>
      <c r="F142" s="59">
        <f t="shared" si="11"/>
        <v>0.18333333333333346</v>
      </c>
      <c r="G142" s="59">
        <v>0.66666666666666663</v>
      </c>
      <c r="H142" s="41">
        <f t="shared" si="14"/>
        <v>165</v>
      </c>
      <c r="I142" s="42">
        <v>0.1</v>
      </c>
      <c r="J142" s="12">
        <v>150</v>
      </c>
      <c r="K142" s="12">
        <v>0</v>
      </c>
      <c r="L142" s="26">
        <v>3</v>
      </c>
      <c r="M142" s="27">
        <v>17</v>
      </c>
      <c r="N142" s="27">
        <v>16</v>
      </c>
      <c r="O142" s="27">
        <v>16</v>
      </c>
      <c r="P142" s="27">
        <v>49</v>
      </c>
      <c r="Q142" s="28">
        <v>95.1</v>
      </c>
      <c r="R142" s="29">
        <v>0.51524710830704501</v>
      </c>
      <c r="S142" s="12">
        <v>0</v>
      </c>
      <c r="T142" s="27">
        <v>21</v>
      </c>
      <c r="U142" s="27">
        <v>20</v>
      </c>
      <c r="V142" s="27">
        <v>20</v>
      </c>
      <c r="W142" s="27">
        <f t="shared" si="12"/>
        <v>61</v>
      </c>
      <c r="X142" s="28">
        <v>47.55</v>
      </c>
      <c r="Y142" s="30">
        <f t="shared" si="13"/>
        <v>1.2828601472134595</v>
      </c>
      <c r="Z142" s="13">
        <v>50</v>
      </c>
      <c r="AA142" s="31">
        <v>448792.69</v>
      </c>
      <c r="AB142" s="12">
        <v>15000</v>
      </c>
      <c r="AC142" s="12">
        <v>15000</v>
      </c>
      <c r="AD142" s="31">
        <v>478792.69</v>
      </c>
      <c r="AE142" s="32">
        <v>427950</v>
      </c>
      <c r="AF142" s="30">
        <v>1.11880521088912</v>
      </c>
      <c r="AG142" s="13">
        <v>50</v>
      </c>
      <c r="AH142" s="31">
        <v>333200</v>
      </c>
      <c r="AI142" s="12">
        <v>25500</v>
      </c>
      <c r="AJ142" s="12">
        <v>20700</v>
      </c>
      <c r="AK142" s="31">
        <v>379400</v>
      </c>
      <c r="AL142" s="32">
        <v>317000</v>
      </c>
      <c r="AM142" s="30">
        <v>1.1968454258675101</v>
      </c>
      <c r="AN142" s="13">
        <v>50</v>
      </c>
      <c r="AO142" s="33">
        <v>32.1</v>
      </c>
      <c r="AP142" s="33">
        <v>15.4</v>
      </c>
      <c r="AQ142" s="33">
        <v>14.4</v>
      </c>
      <c r="AR142" s="33">
        <v>61.9</v>
      </c>
      <c r="AS142" s="28">
        <v>88.76</v>
      </c>
      <c r="AT142" s="29">
        <v>0.69738621000450696</v>
      </c>
      <c r="AU142" s="12">
        <v>0</v>
      </c>
    </row>
    <row r="143" spans="1:47" s="40" customFormat="1" ht="19.649999999999999" customHeight="1" x14ac:dyDescent="0.25">
      <c r="A143" s="54" t="s">
        <v>162</v>
      </c>
      <c r="B143" s="54" t="s">
        <v>163</v>
      </c>
      <c r="C143" s="54" t="s">
        <v>174</v>
      </c>
      <c r="D143" s="44">
        <v>5.23</v>
      </c>
      <c r="E143" s="64">
        <f t="shared" si="10"/>
        <v>110</v>
      </c>
      <c r="F143" s="59">
        <f t="shared" si="11"/>
        <v>0</v>
      </c>
      <c r="G143" s="59">
        <v>0.9</v>
      </c>
      <c r="H143" s="41">
        <f t="shared" si="14"/>
        <v>110</v>
      </c>
      <c r="I143" s="42">
        <v>0.1</v>
      </c>
      <c r="J143" s="12">
        <v>100</v>
      </c>
      <c r="K143" s="12">
        <v>0</v>
      </c>
      <c r="L143" s="26">
        <v>2</v>
      </c>
      <c r="M143" s="27">
        <v>35</v>
      </c>
      <c r="N143" s="27">
        <v>33</v>
      </c>
      <c r="O143" s="27">
        <v>31</v>
      </c>
      <c r="P143" s="27">
        <v>99</v>
      </c>
      <c r="Q143" s="28">
        <v>156.9</v>
      </c>
      <c r="R143" s="29">
        <v>0.63097514340344196</v>
      </c>
      <c r="S143" s="12">
        <v>0</v>
      </c>
      <c r="T143" s="27">
        <v>34</v>
      </c>
      <c r="U143" s="27">
        <v>33</v>
      </c>
      <c r="V143" s="27">
        <v>30</v>
      </c>
      <c r="W143" s="27">
        <f t="shared" si="12"/>
        <v>97</v>
      </c>
      <c r="X143" s="28">
        <v>78.45</v>
      </c>
      <c r="Y143" s="30">
        <f t="shared" si="13"/>
        <v>1.2364563416188654</v>
      </c>
      <c r="Z143" s="13">
        <v>50</v>
      </c>
      <c r="AA143" s="31">
        <v>708468.66</v>
      </c>
      <c r="AB143" s="12">
        <v>20580</v>
      </c>
      <c r="AC143" s="12">
        <v>20500</v>
      </c>
      <c r="AD143" s="31">
        <v>749548.66</v>
      </c>
      <c r="AE143" s="32">
        <v>706050</v>
      </c>
      <c r="AF143" s="30">
        <v>1.06160846965512</v>
      </c>
      <c r="AG143" s="13">
        <v>50</v>
      </c>
      <c r="AH143" s="31">
        <v>272200</v>
      </c>
      <c r="AI143" s="12">
        <v>10500</v>
      </c>
      <c r="AJ143" s="12">
        <v>6100</v>
      </c>
      <c r="AK143" s="31">
        <v>288800</v>
      </c>
      <c r="AL143" s="32">
        <v>523000</v>
      </c>
      <c r="AM143" s="29">
        <v>0.55219885277246605</v>
      </c>
      <c r="AN143" s="12">
        <v>0</v>
      </c>
      <c r="AO143" s="33">
        <v>46.8</v>
      </c>
      <c r="AP143" s="33">
        <v>22.1</v>
      </c>
      <c r="AQ143" s="33">
        <v>18.5</v>
      </c>
      <c r="AR143" s="33">
        <v>87.4</v>
      </c>
      <c r="AS143" s="28">
        <v>146.44</v>
      </c>
      <c r="AT143" s="29">
        <v>0.596831466812346</v>
      </c>
      <c r="AU143" s="12">
        <v>0</v>
      </c>
    </row>
    <row r="144" spans="1:47" s="40" customFormat="1" ht="19.649999999999999" customHeight="1" x14ac:dyDescent="0.25">
      <c r="A144" s="54" t="s">
        <v>162</v>
      </c>
      <c r="B144" s="54" t="s">
        <v>163</v>
      </c>
      <c r="C144" s="54" t="s">
        <v>175</v>
      </c>
      <c r="D144" s="44">
        <v>3.14</v>
      </c>
      <c r="E144" s="64">
        <f t="shared" si="10"/>
        <v>50</v>
      </c>
      <c r="F144" s="59">
        <f t="shared" si="11"/>
        <v>0.10000000000000009</v>
      </c>
      <c r="G144" s="59">
        <v>0.75</v>
      </c>
      <c r="H144" s="41">
        <f t="shared" si="14"/>
        <v>55</v>
      </c>
      <c r="I144" s="42">
        <v>0.1</v>
      </c>
      <c r="J144" s="12">
        <v>50</v>
      </c>
      <c r="K144" s="12">
        <v>0</v>
      </c>
      <c r="L144" s="26">
        <v>1</v>
      </c>
      <c r="M144" s="27">
        <v>16</v>
      </c>
      <c r="N144" s="27">
        <v>13</v>
      </c>
      <c r="O144" s="27">
        <v>9</v>
      </c>
      <c r="P144" s="27">
        <v>38</v>
      </c>
      <c r="Q144" s="28">
        <v>94.2</v>
      </c>
      <c r="R144" s="29">
        <v>0.403397027600849</v>
      </c>
      <c r="S144" s="12">
        <v>0</v>
      </c>
      <c r="T144" s="27">
        <v>9</v>
      </c>
      <c r="U144" s="27">
        <v>7</v>
      </c>
      <c r="V144" s="27">
        <v>4</v>
      </c>
      <c r="W144" s="27">
        <f t="shared" si="12"/>
        <v>20</v>
      </c>
      <c r="X144" s="28">
        <v>47.1</v>
      </c>
      <c r="Y144" s="29">
        <f t="shared" si="13"/>
        <v>0.42462845010615707</v>
      </c>
      <c r="Z144" s="12">
        <v>0</v>
      </c>
      <c r="AA144" s="31">
        <v>560343.59</v>
      </c>
      <c r="AB144" s="12">
        <v>45100</v>
      </c>
      <c r="AC144" s="12">
        <v>38600</v>
      </c>
      <c r="AD144" s="31">
        <v>644043.59</v>
      </c>
      <c r="AE144" s="32">
        <v>423900</v>
      </c>
      <c r="AF144" s="30">
        <v>1.5193290634583601</v>
      </c>
      <c r="AG144" s="13">
        <v>50</v>
      </c>
      <c r="AH144" s="31">
        <v>262900</v>
      </c>
      <c r="AI144" s="12">
        <v>12380</v>
      </c>
      <c r="AJ144" s="12">
        <v>5600</v>
      </c>
      <c r="AK144" s="31">
        <v>280880</v>
      </c>
      <c r="AL144" s="32">
        <v>314000</v>
      </c>
      <c r="AM144" s="29">
        <v>0.89452229299363095</v>
      </c>
      <c r="AN144" s="12">
        <v>0</v>
      </c>
      <c r="AO144" s="33">
        <v>47.5</v>
      </c>
      <c r="AP144" s="33">
        <v>14.2</v>
      </c>
      <c r="AQ144" s="33">
        <v>11.6</v>
      </c>
      <c r="AR144" s="33">
        <v>73.3</v>
      </c>
      <c r="AS144" s="28">
        <v>87.92</v>
      </c>
      <c r="AT144" s="29">
        <v>0.83371246587807102</v>
      </c>
      <c r="AU144" s="12">
        <v>0</v>
      </c>
    </row>
    <row r="145" spans="1:47" s="40" customFormat="1" ht="19.649999999999999" customHeight="1" x14ac:dyDescent="0.25">
      <c r="A145" s="54" t="s">
        <v>162</v>
      </c>
      <c r="B145" s="54" t="s">
        <v>163</v>
      </c>
      <c r="C145" s="54" t="s">
        <v>176</v>
      </c>
      <c r="D145" s="44">
        <v>2.2200000000000002</v>
      </c>
      <c r="E145" s="64">
        <f t="shared" si="10"/>
        <v>36</v>
      </c>
      <c r="F145" s="59">
        <f t="shared" si="11"/>
        <v>0.35000000000000009</v>
      </c>
      <c r="G145" s="59">
        <v>0.5</v>
      </c>
      <c r="H145" s="41">
        <f t="shared" si="14"/>
        <v>55</v>
      </c>
      <c r="I145" s="42">
        <v>0.1</v>
      </c>
      <c r="J145" s="12">
        <v>50</v>
      </c>
      <c r="K145" s="12">
        <v>0</v>
      </c>
      <c r="L145" s="26">
        <v>1</v>
      </c>
      <c r="M145" s="27">
        <v>10</v>
      </c>
      <c r="N145" s="27">
        <v>8</v>
      </c>
      <c r="O145" s="27">
        <v>5</v>
      </c>
      <c r="P145" s="27">
        <v>23</v>
      </c>
      <c r="Q145" s="28">
        <v>66.599999999999994</v>
      </c>
      <c r="R145" s="29">
        <v>0.345345345345345</v>
      </c>
      <c r="S145" s="12">
        <v>0</v>
      </c>
      <c r="T145" s="27">
        <v>17</v>
      </c>
      <c r="U145" s="27">
        <v>17</v>
      </c>
      <c r="V145" s="27">
        <v>12</v>
      </c>
      <c r="W145" s="27">
        <f t="shared" si="12"/>
        <v>46</v>
      </c>
      <c r="X145" s="28">
        <v>33.299999999999997</v>
      </c>
      <c r="Y145" s="30">
        <f t="shared" si="13"/>
        <v>1.3813813813813816</v>
      </c>
      <c r="Z145" s="13">
        <v>50</v>
      </c>
      <c r="AA145" s="31">
        <v>180494.64</v>
      </c>
      <c r="AB145" s="12">
        <v>21734</v>
      </c>
      <c r="AC145" s="12">
        <v>21734</v>
      </c>
      <c r="AD145" s="31">
        <v>223962.64</v>
      </c>
      <c r="AE145" s="32">
        <v>299700</v>
      </c>
      <c r="AF145" s="29">
        <v>0.74728942275608901</v>
      </c>
      <c r="AG145" s="12">
        <v>0</v>
      </c>
      <c r="AH145" s="31">
        <v>129200</v>
      </c>
      <c r="AI145" s="12">
        <v>18800</v>
      </c>
      <c r="AJ145" s="12">
        <v>13600</v>
      </c>
      <c r="AK145" s="31">
        <v>161600</v>
      </c>
      <c r="AL145" s="32">
        <v>222000</v>
      </c>
      <c r="AM145" s="29">
        <v>0.72792792792792804</v>
      </c>
      <c r="AN145" s="12">
        <v>0</v>
      </c>
      <c r="AO145" s="33">
        <v>20.3</v>
      </c>
      <c r="AP145" s="33">
        <v>12.9</v>
      </c>
      <c r="AQ145" s="33">
        <v>8.5</v>
      </c>
      <c r="AR145" s="33">
        <v>41.7</v>
      </c>
      <c r="AS145" s="28">
        <v>62.16</v>
      </c>
      <c r="AT145" s="29">
        <v>0.67084942084942101</v>
      </c>
      <c r="AU145" s="12">
        <v>0</v>
      </c>
    </row>
    <row r="146" spans="1:47" s="40" customFormat="1" ht="19.649999999999999" customHeight="1" x14ac:dyDescent="0.25">
      <c r="A146" s="54" t="s">
        <v>162</v>
      </c>
      <c r="B146" s="54" t="s">
        <v>163</v>
      </c>
      <c r="C146" s="54" t="s">
        <v>177</v>
      </c>
      <c r="D146" s="44">
        <v>2.61</v>
      </c>
      <c r="E146" s="64">
        <f t="shared" si="10"/>
        <v>55</v>
      </c>
      <c r="F146" s="59">
        <f t="shared" si="11"/>
        <v>0</v>
      </c>
      <c r="G146" s="59">
        <v>1</v>
      </c>
      <c r="H146" s="41">
        <f t="shared" si="14"/>
        <v>55</v>
      </c>
      <c r="I146" s="42">
        <v>0.1</v>
      </c>
      <c r="J146" s="12">
        <v>50</v>
      </c>
      <c r="K146" s="12">
        <v>0</v>
      </c>
      <c r="L146" s="26">
        <v>1</v>
      </c>
      <c r="M146" s="27">
        <v>15</v>
      </c>
      <c r="N146" s="27">
        <v>13</v>
      </c>
      <c r="O146" s="27">
        <v>10</v>
      </c>
      <c r="P146" s="27">
        <v>38</v>
      </c>
      <c r="Q146" s="28">
        <v>78.3</v>
      </c>
      <c r="R146" s="29">
        <v>0.485312899106003</v>
      </c>
      <c r="S146" s="12">
        <v>0</v>
      </c>
      <c r="T146" s="27">
        <v>14</v>
      </c>
      <c r="U146" s="27">
        <v>14</v>
      </c>
      <c r="V146" s="27">
        <v>13</v>
      </c>
      <c r="W146" s="27">
        <f t="shared" si="12"/>
        <v>41</v>
      </c>
      <c r="X146" s="28">
        <v>39.15</v>
      </c>
      <c r="Y146" s="30">
        <f t="shared" si="13"/>
        <v>1.0472541507024267</v>
      </c>
      <c r="Z146" s="13">
        <v>50</v>
      </c>
      <c r="AA146" s="31">
        <v>183659.54</v>
      </c>
      <c r="AB146" s="12">
        <v>0</v>
      </c>
      <c r="AC146" s="12">
        <v>0</v>
      </c>
      <c r="AD146" s="31">
        <v>183659.54</v>
      </c>
      <c r="AE146" s="32">
        <v>352350</v>
      </c>
      <c r="AF146" s="29">
        <v>0.52124177664254301</v>
      </c>
      <c r="AG146" s="12">
        <v>0</v>
      </c>
      <c r="AH146" s="31">
        <v>142635</v>
      </c>
      <c r="AI146" s="12">
        <v>5007</v>
      </c>
      <c r="AJ146" s="12">
        <v>1600</v>
      </c>
      <c r="AK146" s="31">
        <v>149242</v>
      </c>
      <c r="AL146" s="32">
        <v>261000</v>
      </c>
      <c r="AM146" s="29">
        <v>0.57180842911877405</v>
      </c>
      <c r="AN146" s="12">
        <v>0</v>
      </c>
      <c r="AO146" s="33">
        <v>24.8</v>
      </c>
      <c r="AP146" s="33">
        <v>7.1</v>
      </c>
      <c r="AQ146" s="33">
        <v>6.3</v>
      </c>
      <c r="AR146" s="33">
        <v>38.200000000000003</v>
      </c>
      <c r="AS146" s="28">
        <v>73.08</v>
      </c>
      <c r="AT146" s="29">
        <v>0.52271483305966104</v>
      </c>
      <c r="AU146" s="12">
        <v>0</v>
      </c>
    </row>
    <row r="147" spans="1:47" s="40" customFormat="1" ht="19.649999999999999" customHeight="1" x14ac:dyDescent="0.25">
      <c r="A147" s="54" t="s">
        <v>162</v>
      </c>
      <c r="B147" s="54" t="s">
        <v>163</v>
      </c>
      <c r="C147" s="54" t="s">
        <v>178</v>
      </c>
      <c r="D147" s="44">
        <v>3.83</v>
      </c>
      <c r="E147" s="64">
        <f t="shared" si="10"/>
        <v>55</v>
      </c>
      <c r="F147" s="59">
        <f t="shared" si="11"/>
        <v>0</v>
      </c>
      <c r="G147" s="59">
        <v>1</v>
      </c>
      <c r="H147" s="41">
        <f t="shared" si="14"/>
        <v>55</v>
      </c>
      <c r="I147" s="42">
        <v>0.1</v>
      </c>
      <c r="J147" s="12">
        <v>50</v>
      </c>
      <c r="K147" s="12">
        <v>0</v>
      </c>
      <c r="L147" s="26">
        <v>1</v>
      </c>
      <c r="M147" s="27">
        <v>26</v>
      </c>
      <c r="N147" s="27">
        <v>24</v>
      </c>
      <c r="O147" s="27">
        <v>21</v>
      </c>
      <c r="P147" s="27">
        <v>71</v>
      </c>
      <c r="Q147" s="28">
        <v>114.9</v>
      </c>
      <c r="R147" s="29">
        <v>0.61792863359442995</v>
      </c>
      <c r="S147" s="12">
        <v>0</v>
      </c>
      <c r="T147" s="27">
        <v>1</v>
      </c>
      <c r="U147" s="27">
        <v>1</v>
      </c>
      <c r="V147" s="27">
        <v>1</v>
      </c>
      <c r="W147" s="27">
        <f t="shared" si="12"/>
        <v>3</v>
      </c>
      <c r="X147" s="28">
        <v>57.45</v>
      </c>
      <c r="Y147" s="29">
        <f t="shared" si="13"/>
        <v>5.2219321148825062E-2</v>
      </c>
      <c r="Z147" s="12">
        <v>0</v>
      </c>
      <c r="AA147" s="31">
        <v>753843.96</v>
      </c>
      <c r="AB147" s="12">
        <v>108082</v>
      </c>
      <c r="AC147" s="12">
        <v>100080</v>
      </c>
      <c r="AD147" s="31">
        <v>962005.96</v>
      </c>
      <c r="AE147" s="32">
        <v>517050</v>
      </c>
      <c r="AF147" s="30">
        <v>1.86056659897495</v>
      </c>
      <c r="AG147" s="13">
        <v>50</v>
      </c>
      <c r="AH147" s="31">
        <v>230416</v>
      </c>
      <c r="AI147" s="12">
        <v>15320</v>
      </c>
      <c r="AJ147" s="12">
        <v>14120</v>
      </c>
      <c r="AK147" s="31">
        <v>259856</v>
      </c>
      <c r="AL147" s="32">
        <v>383000</v>
      </c>
      <c r="AM147" s="29">
        <v>0.67847519582245397</v>
      </c>
      <c r="AN147" s="12">
        <v>0</v>
      </c>
      <c r="AO147" s="33">
        <v>29.9</v>
      </c>
      <c r="AP147" s="33">
        <v>14.5</v>
      </c>
      <c r="AQ147" s="33">
        <v>13.5</v>
      </c>
      <c r="AR147" s="33">
        <v>57.9</v>
      </c>
      <c r="AS147" s="28">
        <v>107.24</v>
      </c>
      <c r="AT147" s="29">
        <v>0.53991048116374496</v>
      </c>
      <c r="AU147" s="12">
        <v>0</v>
      </c>
    </row>
    <row r="148" spans="1:47" s="40" customFormat="1" ht="19.649999999999999" customHeight="1" x14ac:dyDescent="0.25">
      <c r="A148" s="54" t="s">
        <v>162</v>
      </c>
      <c r="B148" s="54" t="s">
        <v>179</v>
      </c>
      <c r="C148" s="54" t="s">
        <v>180</v>
      </c>
      <c r="D148" s="44">
        <v>3.84</v>
      </c>
      <c r="E148" s="64">
        <f t="shared" si="10"/>
        <v>55</v>
      </c>
      <c r="F148" s="59">
        <f t="shared" si="11"/>
        <v>0</v>
      </c>
      <c r="G148" s="59">
        <v>1</v>
      </c>
      <c r="H148" s="41">
        <f t="shared" si="14"/>
        <v>55</v>
      </c>
      <c r="I148" s="42">
        <v>0.1</v>
      </c>
      <c r="J148" s="12">
        <v>50</v>
      </c>
      <c r="K148" s="12">
        <v>0</v>
      </c>
      <c r="L148" s="26">
        <v>1</v>
      </c>
      <c r="M148" s="27">
        <v>16</v>
      </c>
      <c r="N148" s="27">
        <v>15</v>
      </c>
      <c r="O148" s="27">
        <v>14</v>
      </c>
      <c r="P148" s="27">
        <v>45</v>
      </c>
      <c r="Q148" s="28">
        <v>115.2</v>
      </c>
      <c r="R148" s="29">
        <v>0.390625</v>
      </c>
      <c r="S148" s="12">
        <v>0</v>
      </c>
      <c r="T148" s="27">
        <v>18</v>
      </c>
      <c r="U148" s="27">
        <v>17</v>
      </c>
      <c r="V148" s="27">
        <v>15</v>
      </c>
      <c r="W148" s="27">
        <f t="shared" si="12"/>
        <v>50</v>
      </c>
      <c r="X148" s="28">
        <v>57.6</v>
      </c>
      <c r="Y148" s="29">
        <f t="shared" si="13"/>
        <v>0.86805555555555558</v>
      </c>
      <c r="Z148" s="12">
        <v>0</v>
      </c>
      <c r="AA148" s="31">
        <v>1065813.6499999999</v>
      </c>
      <c r="AB148" s="12">
        <v>30002</v>
      </c>
      <c r="AC148" s="12">
        <v>15000</v>
      </c>
      <c r="AD148" s="31">
        <v>1110815.6499999999</v>
      </c>
      <c r="AE148" s="32">
        <v>518400</v>
      </c>
      <c r="AF148" s="30">
        <v>2.1427771026234601</v>
      </c>
      <c r="AG148" s="13">
        <v>50</v>
      </c>
      <c r="AH148" s="31">
        <v>290500</v>
      </c>
      <c r="AI148" s="12">
        <v>25100</v>
      </c>
      <c r="AJ148" s="12">
        <v>16100</v>
      </c>
      <c r="AK148" s="31">
        <v>331700</v>
      </c>
      <c r="AL148" s="32">
        <v>384000</v>
      </c>
      <c r="AM148" s="29">
        <v>0.86380208333333297</v>
      </c>
      <c r="AN148" s="12">
        <v>0</v>
      </c>
      <c r="AO148" s="33">
        <v>37.299999999999997</v>
      </c>
      <c r="AP148" s="33">
        <v>11.9</v>
      </c>
      <c r="AQ148" s="33">
        <v>8.3000000000000007</v>
      </c>
      <c r="AR148" s="33">
        <v>57.5</v>
      </c>
      <c r="AS148" s="28">
        <v>107.52</v>
      </c>
      <c r="AT148" s="29">
        <v>0.53478422619047605</v>
      </c>
      <c r="AU148" s="12">
        <v>0</v>
      </c>
    </row>
    <row r="149" spans="1:47" s="40" customFormat="1" ht="19.649999999999999" customHeight="1" x14ac:dyDescent="0.25">
      <c r="A149" s="54" t="s">
        <v>162</v>
      </c>
      <c r="B149" s="54" t="s">
        <v>179</v>
      </c>
      <c r="C149" s="54" t="s">
        <v>181</v>
      </c>
      <c r="D149" s="44">
        <v>3.28</v>
      </c>
      <c r="E149" s="64">
        <f t="shared" si="10"/>
        <v>55</v>
      </c>
      <c r="F149" s="59">
        <f t="shared" si="11"/>
        <v>0</v>
      </c>
      <c r="G149" s="59">
        <v>0.875</v>
      </c>
      <c r="H149" s="41">
        <f t="shared" si="14"/>
        <v>55</v>
      </c>
      <c r="I149" s="42">
        <v>0.1</v>
      </c>
      <c r="J149" s="12">
        <v>50</v>
      </c>
      <c r="K149" s="12">
        <v>0</v>
      </c>
      <c r="L149" s="26">
        <v>1</v>
      </c>
      <c r="M149" s="27">
        <v>17</v>
      </c>
      <c r="N149" s="27">
        <v>12</v>
      </c>
      <c r="O149" s="27">
        <v>10</v>
      </c>
      <c r="P149" s="27">
        <v>39</v>
      </c>
      <c r="Q149" s="28">
        <v>98.4</v>
      </c>
      <c r="R149" s="29">
        <v>0.396341463414634</v>
      </c>
      <c r="S149" s="12">
        <v>0</v>
      </c>
      <c r="T149" s="27">
        <v>21</v>
      </c>
      <c r="U149" s="27">
        <v>20</v>
      </c>
      <c r="V149" s="27">
        <v>15</v>
      </c>
      <c r="W149" s="27">
        <f t="shared" si="12"/>
        <v>56</v>
      </c>
      <c r="X149" s="28">
        <v>49.2</v>
      </c>
      <c r="Y149" s="30">
        <f t="shared" si="13"/>
        <v>1.1382113821138211</v>
      </c>
      <c r="Z149" s="13">
        <v>50</v>
      </c>
      <c r="AA149" s="31">
        <v>234901.67</v>
      </c>
      <c r="AB149" s="12">
        <v>2444</v>
      </c>
      <c r="AC149" s="12">
        <v>20</v>
      </c>
      <c r="AD149" s="31">
        <v>237365.67</v>
      </c>
      <c r="AE149" s="32">
        <v>442800</v>
      </c>
      <c r="AF149" s="29">
        <v>0.53605616531165301</v>
      </c>
      <c r="AG149" s="12">
        <v>0</v>
      </c>
      <c r="AH149" s="31">
        <v>281000</v>
      </c>
      <c r="AI149" s="12">
        <v>10600</v>
      </c>
      <c r="AJ149" s="12">
        <v>5200</v>
      </c>
      <c r="AK149" s="31">
        <v>296800</v>
      </c>
      <c r="AL149" s="32">
        <v>328000</v>
      </c>
      <c r="AM149" s="29">
        <v>0.90487804878048805</v>
      </c>
      <c r="AN149" s="12">
        <v>0</v>
      </c>
      <c r="AO149" s="33">
        <v>38.299999999999997</v>
      </c>
      <c r="AP149" s="33">
        <v>19.7</v>
      </c>
      <c r="AQ149" s="33">
        <v>17.399999999999999</v>
      </c>
      <c r="AR149" s="33">
        <v>75.400000000000006</v>
      </c>
      <c r="AS149" s="28">
        <v>91.84</v>
      </c>
      <c r="AT149" s="29">
        <v>0.82099303135888502</v>
      </c>
      <c r="AU149" s="12">
        <v>0</v>
      </c>
    </row>
    <row r="150" spans="1:47" s="40" customFormat="1" ht="19.649999999999999" customHeight="1" x14ac:dyDescent="0.25">
      <c r="A150" s="54" t="s">
        <v>162</v>
      </c>
      <c r="B150" s="54" t="s">
        <v>179</v>
      </c>
      <c r="C150" s="54" t="s">
        <v>182</v>
      </c>
      <c r="D150" s="44">
        <v>2.76</v>
      </c>
      <c r="E150" s="64">
        <f t="shared" si="10"/>
        <v>45</v>
      </c>
      <c r="F150" s="59">
        <f t="shared" si="11"/>
        <v>0.18333333333333346</v>
      </c>
      <c r="G150" s="59">
        <v>0.66666666666666663</v>
      </c>
      <c r="H150" s="41">
        <f t="shared" si="14"/>
        <v>55</v>
      </c>
      <c r="I150" s="42">
        <v>0.1</v>
      </c>
      <c r="J150" s="12">
        <v>50</v>
      </c>
      <c r="K150" s="12">
        <v>0</v>
      </c>
      <c r="L150" s="26">
        <v>1</v>
      </c>
      <c r="M150" s="27">
        <v>14</v>
      </c>
      <c r="N150" s="27">
        <v>10</v>
      </c>
      <c r="O150" s="27">
        <v>7</v>
      </c>
      <c r="P150" s="27">
        <v>31</v>
      </c>
      <c r="Q150" s="28">
        <v>82.8</v>
      </c>
      <c r="R150" s="29">
        <v>0.37439613526569998</v>
      </c>
      <c r="S150" s="12">
        <v>0</v>
      </c>
      <c r="T150" s="27">
        <v>20</v>
      </c>
      <c r="U150" s="27">
        <v>20</v>
      </c>
      <c r="V150" s="27">
        <v>18</v>
      </c>
      <c r="W150" s="27">
        <f t="shared" si="12"/>
        <v>58</v>
      </c>
      <c r="X150" s="28">
        <v>41.4</v>
      </c>
      <c r="Y150" s="30">
        <f t="shared" si="13"/>
        <v>1.4009661835748792</v>
      </c>
      <c r="Z150" s="13">
        <v>50</v>
      </c>
      <c r="AA150" s="31">
        <v>179080.35</v>
      </c>
      <c r="AB150" s="12">
        <v>28</v>
      </c>
      <c r="AC150" s="12">
        <v>0</v>
      </c>
      <c r="AD150" s="31">
        <v>179108.35</v>
      </c>
      <c r="AE150" s="32">
        <v>372600</v>
      </c>
      <c r="AF150" s="29">
        <v>0.48069873859366602</v>
      </c>
      <c r="AG150" s="12">
        <v>0</v>
      </c>
      <c r="AH150" s="31">
        <v>115000</v>
      </c>
      <c r="AI150" s="12">
        <v>2600</v>
      </c>
      <c r="AJ150" s="12">
        <v>1000</v>
      </c>
      <c r="AK150" s="31">
        <v>118600</v>
      </c>
      <c r="AL150" s="32">
        <v>276000</v>
      </c>
      <c r="AM150" s="29">
        <v>0.42971014492753601</v>
      </c>
      <c r="AN150" s="12">
        <v>0</v>
      </c>
      <c r="AO150" s="33">
        <v>32.299999999999997</v>
      </c>
      <c r="AP150" s="33">
        <v>13.1</v>
      </c>
      <c r="AQ150" s="33">
        <v>7.8</v>
      </c>
      <c r="AR150" s="33">
        <v>53.2</v>
      </c>
      <c r="AS150" s="28">
        <v>77.28</v>
      </c>
      <c r="AT150" s="29">
        <v>0.688405797101449</v>
      </c>
      <c r="AU150" s="12">
        <v>0</v>
      </c>
    </row>
    <row r="151" spans="1:47" s="40" customFormat="1" ht="19.649999999999999" customHeight="1" x14ac:dyDescent="0.25">
      <c r="A151" s="54" t="s">
        <v>162</v>
      </c>
      <c r="B151" s="54" t="s">
        <v>179</v>
      </c>
      <c r="C151" s="54" t="s">
        <v>183</v>
      </c>
      <c r="D151" s="44">
        <v>3.14</v>
      </c>
      <c r="E151" s="64">
        <f t="shared" si="10"/>
        <v>110</v>
      </c>
      <c r="F151" s="59">
        <f t="shared" si="11"/>
        <v>0</v>
      </c>
      <c r="G151" s="59">
        <v>1</v>
      </c>
      <c r="H151" s="41">
        <f t="shared" si="14"/>
        <v>110</v>
      </c>
      <c r="I151" s="42">
        <v>0.1</v>
      </c>
      <c r="J151" s="12">
        <v>100</v>
      </c>
      <c r="K151" s="12">
        <v>0</v>
      </c>
      <c r="L151" s="26">
        <v>2</v>
      </c>
      <c r="M151" s="27">
        <v>18</v>
      </c>
      <c r="N151" s="27">
        <v>11</v>
      </c>
      <c r="O151" s="27">
        <v>6</v>
      </c>
      <c r="P151" s="27">
        <v>35</v>
      </c>
      <c r="Q151" s="28">
        <v>94.2</v>
      </c>
      <c r="R151" s="29">
        <v>0.371549893842887</v>
      </c>
      <c r="S151" s="12">
        <v>0</v>
      </c>
      <c r="T151" s="27">
        <v>22</v>
      </c>
      <c r="U151" s="27">
        <v>19</v>
      </c>
      <c r="V151" s="27">
        <v>14</v>
      </c>
      <c r="W151" s="27">
        <f t="shared" si="12"/>
        <v>55</v>
      </c>
      <c r="X151" s="28">
        <v>47.1</v>
      </c>
      <c r="Y151" s="30">
        <f t="shared" si="13"/>
        <v>1.167728237791932</v>
      </c>
      <c r="Z151" s="13">
        <v>50</v>
      </c>
      <c r="AA151" s="31">
        <v>410227.56</v>
      </c>
      <c r="AB151" s="12">
        <v>40</v>
      </c>
      <c r="AC151" s="12">
        <v>20</v>
      </c>
      <c r="AD151" s="31">
        <v>410287.56</v>
      </c>
      <c r="AE151" s="32">
        <v>423900</v>
      </c>
      <c r="AF151" s="57">
        <v>0.96788761500353804</v>
      </c>
      <c r="AG151" s="13">
        <v>50</v>
      </c>
      <c r="AH151" s="31">
        <v>260800</v>
      </c>
      <c r="AI151" s="12">
        <v>13200</v>
      </c>
      <c r="AJ151" s="12">
        <v>7200</v>
      </c>
      <c r="AK151" s="31">
        <v>281200</v>
      </c>
      <c r="AL151" s="32">
        <v>314000</v>
      </c>
      <c r="AM151" s="29">
        <v>0.89554140127388504</v>
      </c>
      <c r="AN151" s="12">
        <v>0</v>
      </c>
      <c r="AO151" s="33">
        <v>24.1</v>
      </c>
      <c r="AP151" s="33">
        <v>10.5</v>
      </c>
      <c r="AQ151" s="33">
        <v>9.5</v>
      </c>
      <c r="AR151" s="33">
        <v>44.1</v>
      </c>
      <c r="AS151" s="28">
        <v>87.92</v>
      </c>
      <c r="AT151" s="29">
        <v>0.50159235668789803</v>
      </c>
      <c r="AU151" s="12">
        <v>0</v>
      </c>
    </row>
    <row r="152" spans="1:47" s="40" customFormat="1" ht="19.649999999999999" customHeight="1" x14ac:dyDescent="0.25">
      <c r="A152" s="54" t="s">
        <v>162</v>
      </c>
      <c r="B152" s="54" t="s">
        <v>179</v>
      </c>
      <c r="C152" s="54" t="s">
        <v>184</v>
      </c>
      <c r="D152" s="44">
        <v>1.92</v>
      </c>
      <c r="E152" s="64">
        <f t="shared" si="10"/>
        <v>207</v>
      </c>
      <c r="F152" s="59">
        <f t="shared" si="11"/>
        <v>0.25000000000000011</v>
      </c>
      <c r="G152" s="59">
        <v>0.6</v>
      </c>
      <c r="H152" s="41">
        <f t="shared" si="14"/>
        <v>275</v>
      </c>
      <c r="I152" s="42">
        <v>0.1</v>
      </c>
      <c r="J152" s="12">
        <v>250</v>
      </c>
      <c r="K152" s="13">
        <v>50</v>
      </c>
      <c r="L152" s="26">
        <v>4</v>
      </c>
      <c r="M152" s="27">
        <v>6</v>
      </c>
      <c r="N152" s="27">
        <v>5</v>
      </c>
      <c r="O152" s="27">
        <v>5</v>
      </c>
      <c r="P152" s="27">
        <v>16</v>
      </c>
      <c r="Q152" s="28">
        <v>57.6</v>
      </c>
      <c r="R152" s="29">
        <v>0.27777777777777801</v>
      </c>
      <c r="S152" s="12">
        <v>0</v>
      </c>
      <c r="T152" s="27">
        <v>12</v>
      </c>
      <c r="U152" s="27">
        <v>12</v>
      </c>
      <c r="V152" s="27">
        <v>10</v>
      </c>
      <c r="W152" s="27">
        <f t="shared" si="12"/>
        <v>34</v>
      </c>
      <c r="X152" s="28">
        <v>28.8</v>
      </c>
      <c r="Y152" s="30">
        <f t="shared" si="13"/>
        <v>1.1805555555555556</v>
      </c>
      <c r="Z152" s="13">
        <v>50</v>
      </c>
      <c r="AA152" s="31">
        <v>277766.58</v>
      </c>
      <c r="AB152" s="12">
        <v>6000</v>
      </c>
      <c r="AC152" s="12">
        <v>2000</v>
      </c>
      <c r="AD152" s="31">
        <v>285766.58</v>
      </c>
      <c r="AE152" s="32">
        <v>259200</v>
      </c>
      <c r="AF152" s="30">
        <v>1.10249452160494</v>
      </c>
      <c r="AG152" s="13">
        <v>50</v>
      </c>
      <c r="AH152" s="31">
        <v>194100</v>
      </c>
      <c r="AI152" s="12">
        <v>4200</v>
      </c>
      <c r="AJ152" s="12">
        <v>2000</v>
      </c>
      <c r="AK152" s="31">
        <v>200300</v>
      </c>
      <c r="AL152" s="32">
        <v>192000</v>
      </c>
      <c r="AM152" s="30">
        <v>1.04322916666667</v>
      </c>
      <c r="AN152" s="13">
        <v>50</v>
      </c>
      <c r="AO152" s="33">
        <v>30</v>
      </c>
      <c r="AP152" s="33">
        <v>19.7</v>
      </c>
      <c r="AQ152" s="33">
        <v>11.2</v>
      </c>
      <c r="AR152" s="33">
        <v>60.9</v>
      </c>
      <c r="AS152" s="28">
        <v>53.76</v>
      </c>
      <c r="AT152" s="30">
        <v>1.1328125</v>
      </c>
      <c r="AU152" s="13">
        <v>50</v>
      </c>
    </row>
    <row r="153" spans="1:47" s="40" customFormat="1" ht="19.649999999999999" customHeight="1" x14ac:dyDescent="0.25">
      <c r="A153" s="54" t="s">
        <v>162</v>
      </c>
      <c r="B153" s="54" t="s">
        <v>179</v>
      </c>
      <c r="C153" s="54" t="s">
        <v>185</v>
      </c>
      <c r="D153" s="44">
        <v>4.24</v>
      </c>
      <c r="E153" s="64">
        <f t="shared" si="10"/>
        <v>55</v>
      </c>
      <c r="F153" s="59">
        <f t="shared" si="11"/>
        <v>0</v>
      </c>
      <c r="G153" s="59">
        <v>0.9</v>
      </c>
      <c r="H153" s="41">
        <f t="shared" si="14"/>
        <v>55</v>
      </c>
      <c r="I153" s="42">
        <v>0.1</v>
      </c>
      <c r="J153" s="12">
        <v>50</v>
      </c>
      <c r="K153" s="12">
        <v>0</v>
      </c>
      <c r="L153" s="26">
        <v>1</v>
      </c>
      <c r="M153" s="27">
        <v>17</v>
      </c>
      <c r="N153" s="27">
        <v>12</v>
      </c>
      <c r="O153" s="27">
        <v>7</v>
      </c>
      <c r="P153" s="27">
        <v>36</v>
      </c>
      <c r="Q153" s="28">
        <v>127.2</v>
      </c>
      <c r="R153" s="29">
        <v>0.28301886792452802</v>
      </c>
      <c r="S153" s="12">
        <v>0</v>
      </c>
      <c r="T153" s="27">
        <v>20</v>
      </c>
      <c r="U153" s="27">
        <v>17</v>
      </c>
      <c r="V153" s="27">
        <v>12</v>
      </c>
      <c r="W153" s="27">
        <f t="shared" si="12"/>
        <v>49</v>
      </c>
      <c r="X153" s="28">
        <v>63.6</v>
      </c>
      <c r="Y153" s="29">
        <f t="shared" si="13"/>
        <v>0.77044025157232698</v>
      </c>
      <c r="Z153" s="12">
        <v>0</v>
      </c>
      <c r="AA153" s="31">
        <v>627187.43999999994</v>
      </c>
      <c r="AB153" s="12">
        <v>4020</v>
      </c>
      <c r="AC153" s="12">
        <v>4000</v>
      </c>
      <c r="AD153" s="31">
        <v>635207.43999999994</v>
      </c>
      <c r="AE153" s="32">
        <v>572400</v>
      </c>
      <c r="AF153" s="30">
        <v>1.1097264849755399</v>
      </c>
      <c r="AG153" s="13">
        <v>50</v>
      </c>
      <c r="AH153" s="31">
        <v>211500</v>
      </c>
      <c r="AI153" s="12">
        <v>7500</v>
      </c>
      <c r="AJ153" s="12">
        <v>2200</v>
      </c>
      <c r="AK153" s="31">
        <v>221200</v>
      </c>
      <c r="AL153" s="32">
        <v>424000</v>
      </c>
      <c r="AM153" s="29">
        <v>0.521698113207547</v>
      </c>
      <c r="AN153" s="12">
        <v>0</v>
      </c>
      <c r="AO153" s="33">
        <v>31.7</v>
      </c>
      <c r="AP153" s="33">
        <v>12.5</v>
      </c>
      <c r="AQ153" s="33">
        <v>9.6999999999999993</v>
      </c>
      <c r="AR153" s="33">
        <v>53.9</v>
      </c>
      <c r="AS153" s="28">
        <v>118.72</v>
      </c>
      <c r="AT153" s="29">
        <v>0.45400943396226401</v>
      </c>
      <c r="AU153" s="12">
        <v>0</v>
      </c>
    </row>
    <row r="154" spans="1:47" s="40" customFormat="1" ht="19.649999999999999" customHeight="1" x14ac:dyDescent="0.25">
      <c r="A154" s="54" t="s">
        <v>162</v>
      </c>
      <c r="B154" s="54" t="s">
        <v>179</v>
      </c>
      <c r="C154" s="54" t="s">
        <v>186</v>
      </c>
      <c r="D154" s="44">
        <v>1.79</v>
      </c>
      <c r="E154" s="64">
        <f t="shared" si="10"/>
        <v>55</v>
      </c>
      <c r="F154" s="59">
        <f t="shared" si="11"/>
        <v>0</v>
      </c>
      <c r="G154" s="59">
        <v>1</v>
      </c>
      <c r="H154" s="41">
        <f t="shared" si="14"/>
        <v>55</v>
      </c>
      <c r="I154" s="42">
        <v>0.1</v>
      </c>
      <c r="J154" s="12">
        <v>50</v>
      </c>
      <c r="K154" s="12">
        <v>0</v>
      </c>
      <c r="L154" s="26">
        <v>1</v>
      </c>
      <c r="M154" s="27">
        <v>10</v>
      </c>
      <c r="N154" s="27">
        <v>9</v>
      </c>
      <c r="O154" s="27">
        <v>9</v>
      </c>
      <c r="P154" s="27">
        <v>28</v>
      </c>
      <c r="Q154" s="28">
        <v>53.7</v>
      </c>
      <c r="R154" s="29">
        <v>0.52141527001862198</v>
      </c>
      <c r="S154" s="12">
        <v>0</v>
      </c>
      <c r="T154" s="27">
        <v>2</v>
      </c>
      <c r="U154" s="27">
        <v>1</v>
      </c>
      <c r="V154" s="27">
        <v>1</v>
      </c>
      <c r="W154" s="27">
        <f t="shared" si="12"/>
        <v>4</v>
      </c>
      <c r="X154" s="28">
        <v>26.85</v>
      </c>
      <c r="Y154" s="29">
        <f t="shared" si="13"/>
        <v>0.14897579143389197</v>
      </c>
      <c r="Z154" s="12">
        <v>0</v>
      </c>
      <c r="AA154" s="31">
        <v>98058.85</v>
      </c>
      <c r="AB154" s="12">
        <v>1600</v>
      </c>
      <c r="AC154" s="12">
        <v>1600</v>
      </c>
      <c r="AD154" s="31">
        <v>101258.85</v>
      </c>
      <c r="AE154" s="32">
        <v>241650</v>
      </c>
      <c r="AF154" s="29">
        <v>0.419031036623215</v>
      </c>
      <c r="AG154" s="12">
        <v>0</v>
      </c>
      <c r="AH154" s="31">
        <v>172135</v>
      </c>
      <c r="AI154" s="12">
        <v>2000</v>
      </c>
      <c r="AJ154" s="12">
        <v>400</v>
      </c>
      <c r="AK154" s="31">
        <v>174535</v>
      </c>
      <c r="AL154" s="32">
        <v>179000</v>
      </c>
      <c r="AM154" s="57">
        <v>0.97505586592178795</v>
      </c>
      <c r="AN154" s="13">
        <v>50</v>
      </c>
      <c r="AO154" s="33">
        <v>17</v>
      </c>
      <c r="AP154" s="33">
        <v>3</v>
      </c>
      <c r="AQ154" s="33">
        <v>2</v>
      </c>
      <c r="AR154" s="33">
        <v>22</v>
      </c>
      <c r="AS154" s="28">
        <v>50.12</v>
      </c>
      <c r="AT154" s="29">
        <v>0.43894652833200298</v>
      </c>
      <c r="AU154" s="12">
        <v>0</v>
      </c>
    </row>
    <row r="155" spans="1:47" s="40" customFormat="1" ht="19.649999999999999" customHeight="1" x14ac:dyDescent="0.25">
      <c r="A155" s="54" t="s">
        <v>162</v>
      </c>
      <c r="B155" s="54" t="s">
        <v>179</v>
      </c>
      <c r="C155" s="54" t="s">
        <v>187</v>
      </c>
      <c r="D155" s="44">
        <v>2.91</v>
      </c>
      <c r="E155" s="64">
        <f t="shared" si="10"/>
        <v>55</v>
      </c>
      <c r="F155" s="59">
        <f t="shared" si="11"/>
        <v>0</v>
      </c>
      <c r="G155" s="59">
        <v>1</v>
      </c>
      <c r="H155" s="41">
        <f t="shared" si="14"/>
        <v>55</v>
      </c>
      <c r="I155" s="42">
        <v>0.1</v>
      </c>
      <c r="J155" s="12">
        <v>50</v>
      </c>
      <c r="K155" s="12">
        <v>0</v>
      </c>
      <c r="L155" s="26">
        <v>1</v>
      </c>
      <c r="M155" s="27">
        <v>20</v>
      </c>
      <c r="N155" s="27">
        <v>19</v>
      </c>
      <c r="O155" s="27">
        <v>16</v>
      </c>
      <c r="P155" s="27">
        <v>55</v>
      </c>
      <c r="Q155" s="28">
        <v>87.3</v>
      </c>
      <c r="R155" s="29">
        <v>0.630011454753723</v>
      </c>
      <c r="S155" s="12">
        <v>0</v>
      </c>
      <c r="T155" s="27">
        <v>13</v>
      </c>
      <c r="U155" s="27">
        <v>12</v>
      </c>
      <c r="V155" s="27">
        <v>10</v>
      </c>
      <c r="W155" s="27">
        <f t="shared" si="12"/>
        <v>35</v>
      </c>
      <c r="X155" s="28">
        <v>43.65</v>
      </c>
      <c r="Y155" s="29">
        <f t="shared" si="13"/>
        <v>0.80183276059564723</v>
      </c>
      <c r="Z155" s="12">
        <v>0</v>
      </c>
      <c r="AA155" s="31">
        <v>793774.29</v>
      </c>
      <c r="AB155" s="12">
        <v>20834</v>
      </c>
      <c r="AC155" s="12">
        <v>16600</v>
      </c>
      <c r="AD155" s="31">
        <v>831208.29</v>
      </c>
      <c r="AE155" s="32">
        <v>392850</v>
      </c>
      <c r="AF155" s="30">
        <v>2.11584138984345</v>
      </c>
      <c r="AG155" s="13">
        <v>50</v>
      </c>
      <c r="AH155" s="31">
        <v>228200</v>
      </c>
      <c r="AI155" s="12">
        <v>18260</v>
      </c>
      <c r="AJ155" s="12">
        <v>10200</v>
      </c>
      <c r="AK155" s="31">
        <v>256660</v>
      </c>
      <c r="AL155" s="32">
        <v>291000</v>
      </c>
      <c r="AM155" s="29">
        <v>0.88199312714776601</v>
      </c>
      <c r="AN155" s="12">
        <v>0</v>
      </c>
      <c r="AO155" s="33">
        <v>26.4</v>
      </c>
      <c r="AP155" s="33">
        <v>15.8</v>
      </c>
      <c r="AQ155" s="33">
        <v>14.2</v>
      </c>
      <c r="AR155" s="33">
        <v>56.4</v>
      </c>
      <c r="AS155" s="28">
        <v>81.48</v>
      </c>
      <c r="AT155" s="29">
        <v>0.69219440353461004</v>
      </c>
      <c r="AU155" s="12">
        <v>0</v>
      </c>
    </row>
    <row r="156" spans="1:47" s="40" customFormat="1" ht="19.649999999999999" customHeight="1" x14ac:dyDescent="0.25">
      <c r="A156" s="54" t="s">
        <v>162</v>
      </c>
      <c r="B156" s="54" t="s">
        <v>179</v>
      </c>
      <c r="C156" s="54" t="s">
        <v>188</v>
      </c>
      <c r="D156" s="44">
        <v>3.44</v>
      </c>
      <c r="E156" s="64">
        <f t="shared" si="10"/>
        <v>44</v>
      </c>
      <c r="F156" s="59">
        <f t="shared" si="11"/>
        <v>0.60000000000000009</v>
      </c>
      <c r="G156" s="59">
        <v>0.25</v>
      </c>
      <c r="H156" s="41">
        <f t="shared" si="14"/>
        <v>110</v>
      </c>
      <c r="I156" s="42">
        <v>0.1</v>
      </c>
      <c r="J156" s="12">
        <v>100</v>
      </c>
      <c r="K156" s="12">
        <v>0</v>
      </c>
      <c r="L156" s="26">
        <v>2</v>
      </c>
      <c r="M156" s="27">
        <v>18</v>
      </c>
      <c r="N156" s="27">
        <v>17</v>
      </c>
      <c r="O156" s="27">
        <v>17</v>
      </c>
      <c r="P156" s="27">
        <v>52</v>
      </c>
      <c r="Q156" s="28">
        <v>103.2</v>
      </c>
      <c r="R156" s="29">
        <v>0.50387596899224796</v>
      </c>
      <c r="S156" s="12">
        <v>0</v>
      </c>
      <c r="T156" s="27">
        <v>20</v>
      </c>
      <c r="U156" s="27">
        <v>18</v>
      </c>
      <c r="V156" s="27">
        <v>15</v>
      </c>
      <c r="W156" s="27">
        <f t="shared" si="12"/>
        <v>53</v>
      </c>
      <c r="X156" s="28">
        <v>51.6</v>
      </c>
      <c r="Y156" s="30">
        <f t="shared" si="13"/>
        <v>1.0271317829457365</v>
      </c>
      <c r="Z156" s="13">
        <v>50</v>
      </c>
      <c r="AA156" s="31">
        <v>458959.93</v>
      </c>
      <c r="AB156" s="12">
        <v>23600</v>
      </c>
      <c r="AC156" s="12">
        <v>0</v>
      </c>
      <c r="AD156" s="31">
        <v>482559.93</v>
      </c>
      <c r="AE156" s="32">
        <v>464400</v>
      </c>
      <c r="AF156" s="30">
        <v>1.0391040697674401</v>
      </c>
      <c r="AG156" s="13">
        <v>50</v>
      </c>
      <c r="AH156" s="31">
        <v>207201</v>
      </c>
      <c r="AI156" s="12">
        <v>21340.2</v>
      </c>
      <c r="AJ156" s="12">
        <v>15340.2</v>
      </c>
      <c r="AK156" s="31">
        <v>243881.4</v>
      </c>
      <c r="AL156" s="32">
        <v>344000</v>
      </c>
      <c r="AM156" s="29">
        <v>0.70895755813953498</v>
      </c>
      <c r="AN156" s="12">
        <v>0</v>
      </c>
      <c r="AO156" s="33">
        <v>27.9</v>
      </c>
      <c r="AP156" s="33">
        <v>19.5</v>
      </c>
      <c r="AQ156" s="33">
        <v>15.6</v>
      </c>
      <c r="AR156" s="33">
        <v>63</v>
      </c>
      <c r="AS156" s="28">
        <v>96.32</v>
      </c>
      <c r="AT156" s="29">
        <v>0.65406976744186096</v>
      </c>
      <c r="AU156" s="12">
        <v>0</v>
      </c>
    </row>
    <row r="157" spans="1:47" s="40" customFormat="1" ht="19.649999999999999" customHeight="1" x14ac:dyDescent="0.25">
      <c r="A157" s="54" t="s">
        <v>162</v>
      </c>
      <c r="B157" s="54" t="s">
        <v>179</v>
      </c>
      <c r="C157" s="54" t="s">
        <v>189</v>
      </c>
      <c r="D157" s="44">
        <v>3.44</v>
      </c>
      <c r="E157" s="64">
        <f t="shared" si="10"/>
        <v>48</v>
      </c>
      <c r="F157" s="59">
        <f t="shared" si="11"/>
        <v>0.13571428571428579</v>
      </c>
      <c r="G157" s="59">
        <v>0.7142857142857143</v>
      </c>
      <c r="H157" s="41">
        <f t="shared" si="14"/>
        <v>55</v>
      </c>
      <c r="I157" s="42">
        <v>0.1</v>
      </c>
      <c r="J157" s="12">
        <v>50</v>
      </c>
      <c r="K157" s="12">
        <v>0</v>
      </c>
      <c r="L157" s="26">
        <v>1</v>
      </c>
      <c r="M157" s="27">
        <v>27</v>
      </c>
      <c r="N157" s="27">
        <v>24</v>
      </c>
      <c r="O157" s="27">
        <v>21</v>
      </c>
      <c r="P157" s="27">
        <v>72</v>
      </c>
      <c r="Q157" s="28">
        <v>103.2</v>
      </c>
      <c r="R157" s="29">
        <v>0.69767441860465096</v>
      </c>
      <c r="S157" s="12">
        <v>0</v>
      </c>
      <c r="T157" s="27">
        <v>29</v>
      </c>
      <c r="U157" s="27">
        <v>27</v>
      </c>
      <c r="V157" s="27">
        <v>22</v>
      </c>
      <c r="W157" s="27">
        <f t="shared" si="12"/>
        <v>78</v>
      </c>
      <c r="X157" s="28">
        <v>51.6</v>
      </c>
      <c r="Y157" s="30">
        <f t="shared" si="13"/>
        <v>1.5116279069767442</v>
      </c>
      <c r="Z157" s="13">
        <v>50</v>
      </c>
      <c r="AA157" s="31">
        <v>122278.21</v>
      </c>
      <c r="AB157" s="12">
        <v>3700</v>
      </c>
      <c r="AC157" s="12">
        <v>2100</v>
      </c>
      <c r="AD157" s="31">
        <v>128078.21</v>
      </c>
      <c r="AE157" s="32">
        <v>464400</v>
      </c>
      <c r="AF157" s="29">
        <v>0.275792872523687</v>
      </c>
      <c r="AG157" s="12">
        <v>0</v>
      </c>
      <c r="AH157" s="31">
        <v>182628</v>
      </c>
      <c r="AI157" s="12">
        <v>6700</v>
      </c>
      <c r="AJ157" s="12">
        <v>6700</v>
      </c>
      <c r="AK157" s="31">
        <v>196028</v>
      </c>
      <c r="AL157" s="32">
        <v>344000</v>
      </c>
      <c r="AM157" s="29">
        <v>0.56984883720930202</v>
      </c>
      <c r="AN157" s="12">
        <v>0</v>
      </c>
      <c r="AO157" s="33">
        <v>19.7</v>
      </c>
      <c r="AP157" s="33">
        <v>6.8</v>
      </c>
      <c r="AQ157" s="33">
        <v>5.8</v>
      </c>
      <c r="AR157" s="33">
        <v>32.299999999999997</v>
      </c>
      <c r="AS157" s="28">
        <v>96.32</v>
      </c>
      <c r="AT157" s="29">
        <v>0.33534053156146199</v>
      </c>
      <c r="AU157" s="12">
        <v>0</v>
      </c>
    </row>
    <row r="158" spans="1:47" s="40" customFormat="1" ht="19.649999999999999" customHeight="1" x14ac:dyDescent="0.25">
      <c r="A158" s="54" t="s">
        <v>162</v>
      </c>
      <c r="B158" s="54" t="s">
        <v>179</v>
      </c>
      <c r="C158" s="54" t="s">
        <v>190</v>
      </c>
      <c r="D158" s="44">
        <v>2.72</v>
      </c>
      <c r="E158" s="64">
        <f t="shared" si="10"/>
        <v>0</v>
      </c>
      <c r="F158" s="59">
        <f t="shared" si="11"/>
        <v>0</v>
      </c>
      <c r="G158" s="59">
        <v>1</v>
      </c>
      <c r="H158" s="41"/>
      <c r="I158" s="43"/>
      <c r="J158" s="12">
        <v>0</v>
      </c>
      <c r="K158" s="12">
        <v>0</v>
      </c>
      <c r="L158" s="26">
        <v>0</v>
      </c>
      <c r="M158" s="27">
        <v>12</v>
      </c>
      <c r="N158" s="27">
        <v>7</v>
      </c>
      <c r="O158" s="27">
        <v>5</v>
      </c>
      <c r="P158" s="27">
        <v>24</v>
      </c>
      <c r="Q158" s="28">
        <v>81.599999999999994</v>
      </c>
      <c r="R158" s="29">
        <v>0.29411764705882298</v>
      </c>
      <c r="S158" s="12">
        <v>0</v>
      </c>
      <c r="T158" s="27">
        <v>3</v>
      </c>
      <c r="U158" s="27">
        <v>2</v>
      </c>
      <c r="V158" s="27">
        <v>2</v>
      </c>
      <c r="W158" s="27">
        <f t="shared" si="12"/>
        <v>7</v>
      </c>
      <c r="X158" s="28">
        <v>40.799999999999997</v>
      </c>
      <c r="Y158" s="29">
        <f t="shared" si="13"/>
        <v>0.17156862745098039</v>
      </c>
      <c r="Z158" s="12">
        <v>0</v>
      </c>
      <c r="AA158" s="31">
        <v>140615.31</v>
      </c>
      <c r="AB158" s="12">
        <v>2220</v>
      </c>
      <c r="AC158" s="12">
        <v>600</v>
      </c>
      <c r="AD158" s="31">
        <v>143435.31</v>
      </c>
      <c r="AE158" s="32">
        <v>367200</v>
      </c>
      <c r="AF158" s="29">
        <v>0.39061903594771202</v>
      </c>
      <c r="AG158" s="12">
        <v>0</v>
      </c>
      <c r="AH158" s="31">
        <v>88000</v>
      </c>
      <c r="AI158" s="12">
        <v>9600</v>
      </c>
      <c r="AJ158" s="12">
        <v>6000</v>
      </c>
      <c r="AK158" s="31">
        <v>103600</v>
      </c>
      <c r="AL158" s="32">
        <v>272000</v>
      </c>
      <c r="AM158" s="29">
        <v>0.38088235294117601</v>
      </c>
      <c r="AN158" s="12">
        <v>0</v>
      </c>
      <c r="AO158" s="33">
        <v>20.5</v>
      </c>
      <c r="AP158" s="33">
        <v>9.3000000000000007</v>
      </c>
      <c r="AQ158" s="33">
        <v>4.5</v>
      </c>
      <c r="AR158" s="33">
        <v>34.299999999999997</v>
      </c>
      <c r="AS158" s="28">
        <v>76.16</v>
      </c>
      <c r="AT158" s="29">
        <v>0.45036764705882298</v>
      </c>
      <c r="AU158" s="12">
        <v>0</v>
      </c>
    </row>
    <row r="159" spans="1:47" s="40" customFormat="1" ht="19.649999999999999" customHeight="1" x14ac:dyDescent="0.25">
      <c r="A159" s="54" t="s">
        <v>162</v>
      </c>
      <c r="B159" s="54" t="s">
        <v>179</v>
      </c>
      <c r="C159" s="54" t="s">
        <v>191</v>
      </c>
      <c r="D159" s="44">
        <v>2.4900000000000002</v>
      </c>
      <c r="E159" s="64">
        <f t="shared" si="10"/>
        <v>110</v>
      </c>
      <c r="F159" s="59">
        <f t="shared" si="11"/>
        <v>0</v>
      </c>
      <c r="G159" s="59">
        <v>1</v>
      </c>
      <c r="H159" s="41">
        <f t="shared" si="14"/>
        <v>110</v>
      </c>
      <c r="I159" s="42">
        <v>0.1</v>
      </c>
      <c r="J159" s="12">
        <v>100</v>
      </c>
      <c r="K159" s="12">
        <v>0</v>
      </c>
      <c r="L159" s="26">
        <v>2</v>
      </c>
      <c r="M159" s="27">
        <v>12</v>
      </c>
      <c r="N159" s="27">
        <v>10</v>
      </c>
      <c r="O159" s="27">
        <v>7</v>
      </c>
      <c r="P159" s="27">
        <v>29</v>
      </c>
      <c r="Q159" s="28">
        <v>74.7</v>
      </c>
      <c r="R159" s="29">
        <v>0.38821954484605098</v>
      </c>
      <c r="S159" s="12">
        <v>0</v>
      </c>
      <c r="T159" s="27">
        <v>19</v>
      </c>
      <c r="U159" s="27">
        <v>18</v>
      </c>
      <c r="V159" s="27">
        <v>12</v>
      </c>
      <c r="W159" s="27">
        <f t="shared" si="12"/>
        <v>49</v>
      </c>
      <c r="X159" s="28">
        <v>37.35</v>
      </c>
      <c r="Y159" s="30">
        <f t="shared" si="13"/>
        <v>1.3119143239625166</v>
      </c>
      <c r="Z159" s="13">
        <v>50</v>
      </c>
      <c r="AA159" s="31">
        <v>351764.81</v>
      </c>
      <c r="AB159" s="12">
        <v>652</v>
      </c>
      <c r="AC159" s="12">
        <v>60</v>
      </c>
      <c r="AD159" s="31">
        <v>352476.81</v>
      </c>
      <c r="AE159" s="32">
        <v>336150</v>
      </c>
      <c r="AF159" s="30">
        <v>1.0485700133868801</v>
      </c>
      <c r="AG159" s="13">
        <v>50</v>
      </c>
      <c r="AH159" s="31">
        <v>142941</v>
      </c>
      <c r="AI159" s="12">
        <v>4000</v>
      </c>
      <c r="AJ159" s="12">
        <v>4000</v>
      </c>
      <c r="AK159" s="31">
        <v>150941</v>
      </c>
      <c r="AL159" s="32">
        <v>249000</v>
      </c>
      <c r="AM159" s="29">
        <v>0.60618875502007996</v>
      </c>
      <c r="AN159" s="12">
        <v>0</v>
      </c>
      <c r="AO159" s="33">
        <v>28.2</v>
      </c>
      <c r="AP159" s="33">
        <v>11.8</v>
      </c>
      <c r="AQ159" s="33">
        <v>9.1</v>
      </c>
      <c r="AR159" s="33">
        <v>49.1</v>
      </c>
      <c r="AS159" s="28">
        <v>69.72</v>
      </c>
      <c r="AT159" s="29">
        <v>0.70424555364314401</v>
      </c>
      <c r="AU159" s="12">
        <v>0</v>
      </c>
    </row>
    <row r="160" spans="1:47" s="40" customFormat="1" ht="19.649999999999999" customHeight="1" x14ac:dyDescent="0.25">
      <c r="A160" s="54" t="s">
        <v>162</v>
      </c>
      <c r="B160" s="54" t="s">
        <v>179</v>
      </c>
      <c r="C160" s="54" t="s">
        <v>192</v>
      </c>
      <c r="D160" s="44">
        <v>2.46</v>
      </c>
      <c r="E160" s="64">
        <f t="shared" si="10"/>
        <v>275</v>
      </c>
      <c r="F160" s="59">
        <f t="shared" si="11"/>
        <v>0</v>
      </c>
      <c r="G160" s="59">
        <v>0.83333333333333337</v>
      </c>
      <c r="H160" s="41">
        <f t="shared" si="14"/>
        <v>275</v>
      </c>
      <c r="I160" s="42">
        <v>0.1</v>
      </c>
      <c r="J160" s="12">
        <v>250</v>
      </c>
      <c r="K160" s="13">
        <v>50</v>
      </c>
      <c r="L160" s="26">
        <v>4</v>
      </c>
      <c r="M160" s="27">
        <v>17</v>
      </c>
      <c r="N160" s="27">
        <v>12</v>
      </c>
      <c r="O160" s="27">
        <v>12</v>
      </c>
      <c r="P160" s="27">
        <v>41</v>
      </c>
      <c r="Q160" s="28">
        <v>73.8</v>
      </c>
      <c r="R160" s="29">
        <v>0.55555555555555602</v>
      </c>
      <c r="S160" s="12">
        <v>0</v>
      </c>
      <c r="T160" s="27">
        <v>21</v>
      </c>
      <c r="U160" s="27">
        <v>18</v>
      </c>
      <c r="V160" s="27">
        <v>17</v>
      </c>
      <c r="W160" s="27">
        <f t="shared" si="12"/>
        <v>56</v>
      </c>
      <c r="X160" s="28">
        <v>36.9</v>
      </c>
      <c r="Y160" s="30">
        <f t="shared" si="13"/>
        <v>1.5176151761517616</v>
      </c>
      <c r="Z160" s="13">
        <v>50</v>
      </c>
      <c r="AA160" s="31">
        <v>715873.1</v>
      </c>
      <c r="AB160" s="12">
        <v>17000</v>
      </c>
      <c r="AC160" s="12">
        <v>4100</v>
      </c>
      <c r="AD160" s="31">
        <v>736973.1</v>
      </c>
      <c r="AE160" s="32">
        <v>332100</v>
      </c>
      <c r="AF160" s="30">
        <v>2.2191300813008099</v>
      </c>
      <c r="AG160" s="13">
        <v>50</v>
      </c>
      <c r="AH160" s="31">
        <v>292000</v>
      </c>
      <c r="AI160" s="12">
        <v>4100</v>
      </c>
      <c r="AJ160" s="12">
        <v>3000</v>
      </c>
      <c r="AK160" s="31">
        <v>299100</v>
      </c>
      <c r="AL160" s="32">
        <v>246000</v>
      </c>
      <c r="AM160" s="30">
        <v>1.21585365853659</v>
      </c>
      <c r="AN160" s="13">
        <v>50</v>
      </c>
      <c r="AO160" s="33">
        <v>46.5</v>
      </c>
      <c r="AP160" s="33">
        <v>29.2</v>
      </c>
      <c r="AQ160" s="33">
        <v>24</v>
      </c>
      <c r="AR160" s="33">
        <v>99.7</v>
      </c>
      <c r="AS160" s="28">
        <v>68.88</v>
      </c>
      <c r="AT160" s="30">
        <v>1.4474448315911701</v>
      </c>
      <c r="AU160" s="13">
        <v>50</v>
      </c>
    </row>
    <row r="161" spans="1:47" s="40" customFormat="1" ht="19.649999999999999" customHeight="1" x14ac:dyDescent="0.25">
      <c r="A161" s="54" t="s">
        <v>162</v>
      </c>
      <c r="B161" s="54" t="s">
        <v>179</v>
      </c>
      <c r="C161" s="54" t="s">
        <v>193</v>
      </c>
      <c r="D161" s="44">
        <v>2.08</v>
      </c>
      <c r="E161" s="64">
        <f t="shared" si="10"/>
        <v>27</v>
      </c>
      <c r="F161" s="59">
        <f t="shared" si="11"/>
        <v>0.51666666666666683</v>
      </c>
      <c r="G161" s="59">
        <v>0.33333333333333331</v>
      </c>
      <c r="H161" s="41">
        <f t="shared" si="14"/>
        <v>55</v>
      </c>
      <c r="I161" s="42">
        <v>0.1</v>
      </c>
      <c r="J161" s="12">
        <v>50</v>
      </c>
      <c r="K161" s="12">
        <v>0</v>
      </c>
      <c r="L161" s="26">
        <v>1</v>
      </c>
      <c r="M161" s="27">
        <v>15</v>
      </c>
      <c r="N161" s="27">
        <v>12</v>
      </c>
      <c r="O161" s="27">
        <v>11</v>
      </c>
      <c r="P161" s="27">
        <v>38</v>
      </c>
      <c r="Q161" s="28">
        <v>62.4</v>
      </c>
      <c r="R161" s="29">
        <v>0.60897435897435903</v>
      </c>
      <c r="S161" s="12">
        <v>0</v>
      </c>
      <c r="T161" s="27">
        <v>8</v>
      </c>
      <c r="U161" s="27">
        <v>7</v>
      </c>
      <c r="V161" s="27">
        <v>4</v>
      </c>
      <c r="W161" s="27">
        <f t="shared" si="12"/>
        <v>19</v>
      </c>
      <c r="X161" s="28">
        <v>31.2</v>
      </c>
      <c r="Y161" s="29">
        <f t="shared" si="13"/>
        <v>0.60897435897435903</v>
      </c>
      <c r="Z161" s="12">
        <v>0</v>
      </c>
      <c r="AA161" s="31">
        <v>361504.07</v>
      </c>
      <c r="AB161" s="12">
        <v>10000</v>
      </c>
      <c r="AC161" s="12">
        <v>10000</v>
      </c>
      <c r="AD161" s="31">
        <v>381504.07</v>
      </c>
      <c r="AE161" s="32">
        <v>280800</v>
      </c>
      <c r="AF161" s="30">
        <v>1.3586327279202299</v>
      </c>
      <c r="AG161" s="13">
        <v>50</v>
      </c>
      <c r="AH161" s="31">
        <v>129750</v>
      </c>
      <c r="AI161" s="12">
        <v>9550</v>
      </c>
      <c r="AJ161" s="12">
        <v>7450</v>
      </c>
      <c r="AK161" s="31">
        <v>146750</v>
      </c>
      <c r="AL161" s="32">
        <v>208000</v>
      </c>
      <c r="AM161" s="29">
        <v>0.70552884615384603</v>
      </c>
      <c r="AN161" s="12">
        <v>0</v>
      </c>
      <c r="AO161" s="33">
        <v>14.5</v>
      </c>
      <c r="AP161" s="33">
        <v>5.2</v>
      </c>
      <c r="AQ161" s="33">
        <v>5.2</v>
      </c>
      <c r="AR161" s="33">
        <v>24.9</v>
      </c>
      <c r="AS161" s="28">
        <v>58.24</v>
      </c>
      <c r="AT161" s="29">
        <v>0.42754120879120899</v>
      </c>
      <c r="AU161" s="12">
        <v>0</v>
      </c>
    </row>
    <row r="162" spans="1:47" s="40" customFormat="1" ht="19.649999999999999" customHeight="1" x14ac:dyDescent="0.25">
      <c r="A162" s="54" t="s">
        <v>162</v>
      </c>
      <c r="B162" s="54" t="s">
        <v>179</v>
      </c>
      <c r="C162" s="54" t="s">
        <v>194</v>
      </c>
      <c r="D162" s="44">
        <v>5.75</v>
      </c>
      <c r="E162" s="64">
        <f t="shared" si="10"/>
        <v>0</v>
      </c>
      <c r="F162" s="59">
        <f t="shared" si="11"/>
        <v>0.1227272727272728</v>
      </c>
      <c r="G162" s="59">
        <v>0.72727272727272729</v>
      </c>
      <c r="H162" s="41"/>
      <c r="I162" s="43"/>
      <c r="J162" s="12">
        <v>0</v>
      </c>
      <c r="K162" s="12">
        <v>0</v>
      </c>
      <c r="L162" s="26">
        <v>0</v>
      </c>
      <c r="M162" s="27">
        <v>31</v>
      </c>
      <c r="N162" s="27">
        <v>26</v>
      </c>
      <c r="O162" s="27">
        <v>26</v>
      </c>
      <c r="P162" s="27">
        <v>83</v>
      </c>
      <c r="Q162" s="28">
        <v>172.5</v>
      </c>
      <c r="R162" s="29">
        <v>0.48115942028985498</v>
      </c>
      <c r="S162" s="12">
        <v>0</v>
      </c>
      <c r="T162" s="27">
        <v>20</v>
      </c>
      <c r="U162" s="27">
        <v>19</v>
      </c>
      <c r="V162" s="27">
        <v>16</v>
      </c>
      <c r="W162" s="27">
        <f t="shared" si="12"/>
        <v>55</v>
      </c>
      <c r="X162" s="28">
        <v>86.25</v>
      </c>
      <c r="Y162" s="29">
        <f t="shared" si="13"/>
        <v>0.6376811594202898</v>
      </c>
      <c r="Z162" s="12">
        <v>0</v>
      </c>
      <c r="AA162" s="31">
        <v>699321.58</v>
      </c>
      <c r="AB162" s="12">
        <v>5500</v>
      </c>
      <c r="AC162" s="12">
        <v>5500</v>
      </c>
      <c r="AD162" s="31">
        <v>710321.58</v>
      </c>
      <c r="AE162" s="32">
        <v>776250</v>
      </c>
      <c r="AF162" s="29">
        <v>0.91506805797101398</v>
      </c>
      <c r="AG162" s="12">
        <v>0</v>
      </c>
      <c r="AH162" s="31">
        <v>394849</v>
      </c>
      <c r="AI162" s="12">
        <v>18100</v>
      </c>
      <c r="AJ162" s="12">
        <v>5780</v>
      </c>
      <c r="AK162" s="31">
        <v>418729</v>
      </c>
      <c r="AL162" s="32">
        <v>575000</v>
      </c>
      <c r="AM162" s="29">
        <v>0.72822434782608703</v>
      </c>
      <c r="AN162" s="12">
        <v>0</v>
      </c>
      <c r="AO162" s="33">
        <v>65.3</v>
      </c>
      <c r="AP162" s="33">
        <v>36.9</v>
      </c>
      <c r="AQ162" s="33">
        <v>32.6</v>
      </c>
      <c r="AR162" s="33">
        <v>134.80000000000001</v>
      </c>
      <c r="AS162" s="28">
        <v>161</v>
      </c>
      <c r="AT162" s="29">
        <v>0.83726708074534195</v>
      </c>
      <c r="AU162" s="12">
        <v>0</v>
      </c>
    </row>
    <row r="163" spans="1:47" s="40" customFormat="1" ht="19.649999999999999" customHeight="1" x14ac:dyDescent="0.25">
      <c r="A163" s="54" t="s">
        <v>162</v>
      </c>
      <c r="B163" s="54" t="s">
        <v>179</v>
      </c>
      <c r="C163" s="54" t="s">
        <v>195</v>
      </c>
      <c r="D163" s="44">
        <v>9.1300000000000008</v>
      </c>
      <c r="E163" s="64">
        <f t="shared" si="10"/>
        <v>0</v>
      </c>
      <c r="F163" s="59">
        <f t="shared" si="11"/>
        <v>0.20294117647058829</v>
      </c>
      <c r="G163" s="59">
        <v>0.6470588235294118</v>
      </c>
      <c r="H163" s="41"/>
      <c r="I163" s="43"/>
      <c r="J163" s="12">
        <v>0</v>
      </c>
      <c r="K163" s="12">
        <v>0</v>
      </c>
      <c r="L163" s="26">
        <v>0</v>
      </c>
      <c r="M163" s="27">
        <v>38</v>
      </c>
      <c r="N163" s="27">
        <v>34</v>
      </c>
      <c r="O163" s="27">
        <v>33</v>
      </c>
      <c r="P163" s="27">
        <v>105</v>
      </c>
      <c r="Q163" s="28">
        <v>273.89999999999998</v>
      </c>
      <c r="R163" s="29">
        <v>0.38335158817086501</v>
      </c>
      <c r="S163" s="12">
        <v>0</v>
      </c>
      <c r="T163" s="27">
        <v>42</v>
      </c>
      <c r="U163" s="27">
        <v>40</v>
      </c>
      <c r="V163" s="27">
        <v>40</v>
      </c>
      <c r="W163" s="27">
        <f t="shared" si="12"/>
        <v>122</v>
      </c>
      <c r="X163" s="28">
        <v>136.94999999999999</v>
      </c>
      <c r="Y163" s="29">
        <f t="shared" si="13"/>
        <v>0.89083607155896316</v>
      </c>
      <c r="Z163" s="12">
        <v>0</v>
      </c>
      <c r="AA163" s="31">
        <v>397473.11</v>
      </c>
      <c r="AB163" s="12">
        <v>16034</v>
      </c>
      <c r="AC163" s="12">
        <v>1030</v>
      </c>
      <c r="AD163" s="31">
        <v>414537.11</v>
      </c>
      <c r="AE163" s="32">
        <v>1232550</v>
      </c>
      <c r="AF163" s="29">
        <v>0.33632478195610699</v>
      </c>
      <c r="AG163" s="12">
        <v>0</v>
      </c>
      <c r="AH163" s="31">
        <v>715400</v>
      </c>
      <c r="AI163" s="12">
        <v>22000</v>
      </c>
      <c r="AJ163" s="12">
        <v>15800</v>
      </c>
      <c r="AK163" s="31">
        <v>753200</v>
      </c>
      <c r="AL163" s="32">
        <v>913000</v>
      </c>
      <c r="AM163" s="29">
        <v>0.82497261774370201</v>
      </c>
      <c r="AN163" s="12">
        <v>0</v>
      </c>
      <c r="AO163" s="33">
        <v>82.1</v>
      </c>
      <c r="AP163" s="33">
        <v>42</v>
      </c>
      <c r="AQ163" s="33">
        <v>33.9</v>
      </c>
      <c r="AR163" s="33">
        <v>158</v>
      </c>
      <c r="AS163" s="28">
        <v>255.64</v>
      </c>
      <c r="AT163" s="29">
        <v>0.61805664215302802</v>
      </c>
      <c r="AU163" s="12">
        <v>0</v>
      </c>
    </row>
    <row r="164" spans="1:47" s="40" customFormat="1" ht="19.649999999999999" customHeight="1" x14ac:dyDescent="0.25">
      <c r="A164" s="54" t="s">
        <v>162</v>
      </c>
      <c r="B164" s="54" t="s">
        <v>179</v>
      </c>
      <c r="C164" s="54" t="s">
        <v>196</v>
      </c>
      <c r="D164" s="44">
        <v>1.9</v>
      </c>
      <c r="E164" s="64">
        <f t="shared" si="10"/>
        <v>55</v>
      </c>
      <c r="F164" s="59">
        <f t="shared" si="11"/>
        <v>0</v>
      </c>
      <c r="G164" s="59">
        <v>1</v>
      </c>
      <c r="H164" s="41">
        <f t="shared" si="14"/>
        <v>55</v>
      </c>
      <c r="I164" s="42">
        <v>0.1</v>
      </c>
      <c r="J164" s="12">
        <v>50</v>
      </c>
      <c r="K164" s="12">
        <v>0</v>
      </c>
      <c r="L164" s="26">
        <v>1</v>
      </c>
      <c r="M164" s="27">
        <v>4</v>
      </c>
      <c r="N164" s="27">
        <v>3</v>
      </c>
      <c r="O164" s="27">
        <v>3</v>
      </c>
      <c r="P164" s="27">
        <v>10</v>
      </c>
      <c r="Q164" s="28">
        <v>57</v>
      </c>
      <c r="R164" s="29">
        <v>0.175438596491228</v>
      </c>
      <c r="S164" s="12">
        <v>0</v>
      </c>
      <c r="T164" s="27">
        <v>17</v>
      </c>
      <c r="U164" s="27">
        <v>17</v>
      </c>
      <c r="V164" s="27">
        <v>16</v>
      </c>
      <c r="W164" s="27">
        <f t="shared" si="12"/>
        <v>50</v>
      </c>
      <c r="X164" s="28">
        <v>28.5</v>
      </c>
      <c r="Y164" s="30">
        <f t="shared" si="13"/>
        <v>1.7543859649122806</v>
      </c>
      <c r="Z164" s="13">
        <v>50</v>
      </c>
      <c r="AA164" s="31">
        <v>6049.26</v>
      </c>
      <c r="AB164" s="12">
        <v>0</v>
      </c>
      <c r="AC164" s="12">
        <v>0</v>
      </c>
      <c r="AD164" s="31">
        <v>6049.26</v>
      </c>
      <c r="AE164" s="32">
        <v>256500</v>
      </c>
      <c r="AF164" s="29">
        <v>2.3583859649122799E-2</v>
      </c>
      <c r="AG164" s="12">
        <v>0</v>
      </c>
      <c r="AH164" s="31">
        <v>23000</v>
      </c>
      <c r="AI164" s="12">
        <v>1000</v>
      </c>
      <c r="AJ164" s="12">
        <v>1000</v>
      </c>
      <c r="AK164" s="31">
        <v>25000</v>
      </c>
      <c r="AL164" s="32">
        <v>190000</v>
      </c>
      <c r="AM164" s="29">
        <v>0.13157894736842099</v>
      </c>
      <c r="AN164" s="12">
        <v>0</v>
      </c>
      <c r="AO164" s="33">
        <v>15.1</v>
      </c>
      <c r="AP164" s="33">
        <v>7.6</v>
      </c>
      <c r="AQ164" s="33">
        <v>5.6</v>
      </c>
      <c r="AR164" s="33">
        <v>28.3</v>
      </c>
      <c r="AS164" s="28">
        <v>53.2</v>
      </c>
      <c r="AT164" s="29">
        <v>0.53195488721804496</v>
      </c>
      <c r="AU164" s="12">
        <v>0</v>
      </c>
    </row>
    <row r="165" spans="1:47" s="40" customFormat="1" ht="19.649999999999999" customHeight="1" x14ac:dyDescent="0.25">
      <c r="A165" s="54" t="s">
        <v>162</v>
      </c>
      <c r="B165" s="54" t="s">
        <v>179</v>
      </c>
      <c r="C165" s="54" t="s">
        <v>197</v>
      </c>
      <c r="D165" s="44">
        <v>5.55</v>
      </c>
      <c r="E165" s="64">
        <f t="shared" si="10"/>
        <v>0</v>
      </c>
      <c r="F165" s="59">
        <f t="shared" si="11"/>
        <v>0</v>
      </c>
      <c r="G165" s="59">
        <v>1</v>
      </c>
      <c r="H165" s="41"/>
      <c r="I165" s="43"/>
      <c r="J165" s="12">
        <v>0</v>
      </c>
      <c r="K165" s="12">
        <v>0</v>
      </c>
      <c r="L165" s="26">
        <v>0</v>
      </c>
      <c r="M165" s="27">
        <v>31</v>
      </c>
      <c r="N165" s="27">
        <v>17</v>
      </c>
      <c r="O165" s="27">
        <v>13</v>
      </c>
      <c r="P165" s="27">
        <v>61</v>
      </c>
      <c r="Q165" s="28">
        <v>166.5</v>
      </c>
      <c r="R165" s="29">
        <v>0.36636636636636599</v>
      </c>
      <c r="S165" s="12">
        <v>0</v>
      </c>
      <c r="T165" s="27">
        <v>25</v>
      </c>
      <c r="U165" s="27">
        <v>23</v>
      </c>
      <c r="V165" s="27">
        <v>13</v>
      </c>
      <c r="W165" s="27">
        <f t="shared" si="12"/>
        <v>61</v>
      </c>
      <c r="X165" s="28">
        <v>83.25</v>
      </c>
      <c r="Y165" s="29">
        <f t="shared" si="13"/>
        <v>0.73273273273273276</v>
      </c>
      <c r="Z165" s="12">
        <v>0</v>
      </c>
      <c r="AA165" s="31">
        <v>558141.06999999995</v>
      </c>
      <c r="AB165" s="12">
        <v>12652</v>
      </c>
      <c r="AC165" s="12">
        <v>3406</v>
      </c>
      <c r="AD165" s="31">
        <v>574199.06999999995</v>
      </c>
      <c r="AE165" s="32">
        <v>749250</v>
      </c>
      <c r="AF165" s="29">
        <v>0.766365125125125</v>
      </c>
      <c r="AG165" s="12">
        <v>0</v>
      </c>
      <c r="AH165" s="31">
        <v>342000</v>
      </c>
      <c r="AI165" s="12">
        <v>24100</v>
      </c>
      <c r="AJ165" s="12">
        <v>3000</v>
      </c>
      <c r="AK165" s="31">
        <v>369100</v>
      </c>
      <c r="AL165" s="32">
        <v>555000</v>
      </c>
      <c r="AM165" s="29">
        <v>0.66504504504504502</v>
      </c>
      <c r="AN165" s="12">
        <v>0</v>
      </c>
      <c r="AO165" s="33">
        <v>38.6</v>
      </c>
      <c r="AP165" s="33">
        <v>22.3</v>
      </c>
      <c r="AQ165" s="33">
        <v>15.2</v>
      </c>
      <c r="AR165" s="33">
        <v>76.099999999999994</v>
      </c>
      <c r="AS165" s="28">
        <v>155.4</v>
      </c>
      <c r="AT165" s="29">
        <v>0.48970398970398998</v>
      </c>
      <c r="AU165" s="12">
        <v>0</v>
      </c>
    </row>
    <row r="166" spans="1:47" s="40" customFormat="1" ht="19.649999999999999" customHeight="1" x14ac:dyDescent="0.25">
      <c r="A166" s="54" t="s">
        <v>162</v>
      </c>
      <c r="B166" s="54" t="s">
        <v>198</v>
      </c>
      <c r="C166" s="54" t="s">
        <v>199</v>
      </c>
      <c r="D166" s="44">
        <v>8.1199999999999992</v>
      </c>
      <c r="E166" s="64">
        <f t="shared" si="10"/>
        <v>55</v>
      </c>
      <c r="F166" s="59">
        <f t="shared" si="11"/>
        <v>0</v>
      </c>
      <c r="G166" s="59">
        <v>0.9</v>
      </c>
      <c r="H166" s="41">
        <f t="shared" si="14"/>
        <v>55</v>
      </c>
      <c r="I166" s="42">
        <v>0.1</v>
      </c>
      <c r="J166" s="12">
        <v>50</v>
      </c>
      <c r="K166" s="12">
        <v>0</v>
      </c>
      <c r="L166" s="26">
        <v>1</v>
      </c>
      <c r="M166" s="27">
        <v>54</v>
      </c>
      <c r="N166" s="27">
        <v>43</v>
      </c>
      <c r="O166" s="27">
        <v>41</v>
      </c>
      <c r="P166" s="27">
        <v>138</v>
      </c>
      <c r="Q166" s="28">
        <v>243.6</v>
      </c>
      <c r="R166" s="29">
        <v>0.56650246305418706</v>
      </c>
      <c r="S166" s="12">
        <v>0</v>
      </c>
      <c r="T166" s="27">
        <v>24</v>
      </c>
      <c r="U166" s="27">
        <v>22</v>
      </c>
      <c r="V166" s="27">
        <v>21</v>
      </c>
      <c r="W166" s="27">
        <f t="shared" si="12"/>
        <v>67</v>
      </c>
      <c r="X166" s="28">
        <v>121.8</v>
      </c>
      <c r="Y166" s="29">
        <f t="shared" si="13"/>
        <v>0.55008210180623973</v>
      </c>
      <c r="Z166" s="12">
        <v>0</v>
      </c>
      <c r="AA166" s="31">
        <v>393914.05</v>
      </c>
      <c r="AB166" s="12">
        <v>512</v>
      </c>
      <c r="AC166" s="12">
        <v>6</v>
      </c>
      <c r="AD166" s="31">
        <v>394432.05</v>
      </c>
      <c r="AE166" s="32">
        <v>1096200</v>
      </c>
      <c r="AF166" s="29">
        <v>0.35981759715380401</v>
      </c>
      <c r="AG166" s="12">
        <v>0</v>
      </c>
      <c r="AH166" s="31">
        <v>819500</v>
      </c>
      <c r="AI166" s="12">
        <v>56280</v>
      </c>
      <c r="AJ166" s="12">
        <v>40680</v>
      </c>
      <c r="AK166" s="31">
        <v>916460</v>
      </c>
      <c r="AL166" s="32">
        <v>812000</v>
      </c>
      <c r="AM166" s="30">
        <v>1.1286453201970399</v>
      </c>
      <c r="AN166" s="13">
        <v>50</v>
      </c>
      <c r="AO166" s="33">
        <v>82.7</v>
      </c>
      <c r="AP166" s="33">
        <v>50.3</v>
      </c>
      <c r="AQ166" s="33">
        <v>44.9</v>
      </c>
      <c r="AR166" s="33">
        <v>177.9</v>
      </c>
      <c r="AS166" s="28">
        <v>227.36</v>
      </c>
      <c r="AT166" s="29">
        <v>0.78245953553835301</v>
      </c>
      <c r="AU166" s="12">
        <v>0</v>
      </c>
    </row>
    <row r="167" spans="1:47" s="40" customFormat="1" ht="19.649999999999999" customHeight="1" x14ac:dyDescent="0.25">
      <c r="A167" s="54" t="s">
        <v>162</v>
      </c>
      <c r="B167" s="54" t="s">
        <v>198</v>
      </c>
      <c r="C167" s="54" t="s">
        <v>200</v>
      </c>
      <c r="D167" s="44">
        <v>3.52</v>
      </c>
      <c r="E167" s="64">
        <f t="shared" si="10"/>
        <v>110</v>
      </c>
      <c r="F167" s="59">
        <f t="shared" si="11"/>
        <v>0</v>
      </c>
      <c r="G167" s="59">
        <v>0.875</v>
      </c>
      <c r="H167" s="41">
        <f t="shared" si="14"/>
        <v>110</v>
      </c>
      <c r="I167" s="42">
        <v>0.1</v>
      </c>
      <c r="J167" s="12">
        <v>100</v>
      </c>
      <c r="K167" s="12">
        <v>0</v>
      </c>
      <c r="L167" s="26">
        <v>2</v>
      </c>
      <c r="M167" s="27">
        <v>14</v>
      </c>
      <c r="N167" s="27">
        <v>13</v>
      </c>
      <c r="O167" s="27">
        <v>11</v>
      </c>
      <c r="P167" s="27">
        <v>38</v>
      </c>
      <c r="Q167" s="28">
        <v>105.6</v>
      </c>
      <c r="R167" s="29">
        <v>0.35984848484848497</v>
      </c>
      <c r="S167" s="12">
        <v>0</v>
      </c>
      <c r="T167" s="27">
        <v>26</v>
      </c>
      <c r="U167" s="27">
        <v>23</v>
      </c>
      <c r="V167" s="27">
        <v>21</v>
      </c>
      <c r="W167" s="27">
        <f t="shared" si="12"/>
        <v>70</v>
      </c>
      <c r="X167" s="28">
        <v>52.8</v>
      </c>
      <c r="Y167" s="30">
        <f t="shared" si="13"/>
        <v>1.3257575757575759</v>
      </c>
      <c r="Z167" s="13">
        <v>50</v>
      </c>
      <c r="AA167" s="31">
        <v>686674.67</v>
      </c>
      <c r="AB167" s="12">
        <v>0</v>
      </c>
      <c r="AC167" s="12">
        <v>0</v>
      </c>
      <c r="AD167" s="31">
        <v>686674.67</v>
      </c>
      <c r="AE167" s="32">
        <v>475200</v>
      </c>
      <c r="AF167" s="30">
        <v>1.4450224537037</v>
      </c>
      <c r="AG167" s="13">
        <v>50</v>
      </c>
      <c r="AH167" s="31">
        <v>210200</v>
      </c>
      <c r="AI167" s="12">
        <v>15820</v>
      </c>
      <c r="AJ167" s="12">
        <v>8820</v>
      </c>
      <c r="AK167" s="31">
        <v>234840</v>
      </c>
      <c r="AL167" s="32">
        <v>352000</v>
      </c>
      <c r="AM167" s="29">
        <v>0.66715909090909098</v>
      </c>
      <c r="AN167" s="12">
        <v>0</v>
      </c>
      <c r="AO167" s="33">
        <v>32.200000000000003</v>
      </c>
      <c r="AP167" s="33">
        <v>13.8</v>
      </c>
      <c r="AQ167" s="33">
        <v>12.8</v>
      </c>
      <c r="AR167" s="33">
        <v>58.8</v>
      </c>
      <c r="AS167" s="28">
        <v>98.56</v>
      </c>
      <c r="AT167" s="29">
        <v>0.59659090909090895</v>
      </c>
      <c r="AU167" s="12">
        <v>0</v>
      </c>
    </row>
    <row r="168" spans="1:47" s="40" customFormat="1" ht="19.649999999999999" customHeight="1" x14ac:dyDescent="0.25">
      <c r="A168" s="54" t="s">
        <v>162</v>
      </c>
      <c r="B168" s="54" t="s">
        <v>198</v>
      </c>
      <c r="C168" s="54" t="s">
        <v>201</v>
      </c>
      <c r="D168" s="44">
        <v>1.84</v>
      </c>
      <c r="E168" s="64">
        <f t="shared" si="10"/>
        <v>55</v>
      </c>
      <c r="F168" s="59">
        <f t="shared" si="11"/>
        <v>0</v>
      </c>
      <c r="G168" s="59">
        <v>0.8</v>
      </c>
      <c r="H168" s="41">
        <f t="shared" si="14"/>
        <v>55</v>
      </c>
      <c r="I168" s="42">
        <v>0.1</v>
      </c>
      <c r="J168" s="12">
        <v>50</v>
      </c>
      <c r="K168" s="12">
        <v>0</v>
      </c>
      <c r="L168" s="26">
        <v>1</v>
      </c>
      <c r="M168" s="27">
        <v>12</v>
      </c>
      <c r="N168" s="27">
        <v>11</v>
      </c>
      <c r="O168" s="27">
        <v>6</v>
      </c>
      <c r="P168" s="27">
        <v>29</v>
      </c>
      <c r="Q168" s="28">
        <v>55.2</v>
      </c>
      <c r="R168" s="29">
        <v>0.52536231884058004</v>
      </c>
      <c r="S168" s="12">
        <v>0</v>
      </c>
      <c r="T168" s="27">
        <v>10</v>
      </c>
      <c r="U168" s="27">
        <v>9</v>
      </c>
      <c r="V168" s="27">
        <v>3</v>
      </c>
      <c r="W168" s="27">
        <f t="shared" si="12"/>
        <v>22</v>
      </c>
      <c r="X168" s="28">
        <v>27.6</v>
      </c>
      <c r="Y168" s="29">
        <f t="shared" si="13"/>
        <v>0.79710144927536231</v>
      </c>
      <c r="Z168" s="12">
        <v>0</v>
      </c>
      <c r="AA168" s="31">
        <v>270977.34999999998</v>
      </c>
      <c r="AB168" s="12">
        <v>2</v>
      </c>
      <c r="AC168" s="12">
        <v>2</v>
      </c>
      <c r="AD168" s="31">
        <v>270981.34999999998</v>
      </c>
      <c r="AE168" s="32">
        <v>248400</v>
      </c>
      <c r="AF168" s="30">
        <v>1.09090720611916</v>
      </c>
      <c r="AG168" s="13">
        <v>50</v>
      </c>
      <c r="AH168" s="31">
        <v>139000</v>
      </c>
      <c r="AI168" s="12">
        <v>5000</v>
      </c>
      <c r="AJ168" s="12">
        <v>5000</v>
      </c>
      <c r="AK168" s="31">
        <v>149000</v>
      </c>
      <c r="AL168" s="32">
        <v>184000</v>
      </c>
      <c r="AM168" s="29">
        <v>0.809782608695652</v>
      </c>
      <c r="AN168" s="12">
        <v>0</v>
      </c>
      <c r="AO168" s="33">
        <v>14.8</v>
      </c>
      <c r="AP168" s="33">
        <v>7.2</v>
      </c>
      <c r="AQ168" s="33">
        <v>6.9</v>
      </c>
      <c r="AR168" s="33">
        <v>28.9</v>
      </c>
      <c r="AS168" s="28">
        <v>51.52</v>
      </c>
      <c r="AT168" s="29">
        <v>0.56094720496894401</v>
      </c>
      <c r="AU168" s="12">
        <v>0</v>
      </c>
    </row>
    <row r="169" spans="1:47" s="40" customFormat="1" ht="19.649999999999999" customHeight="1" x14ac:dyDescent="0.25">
      <c r="A169" s="54" t="s">
        <v>162</v>
      </c>
      <c r="B169" s="54" t="s">
        <v>198</v>
      </c>
      <c r="C169" s="54" t="s">
        <v>202</v>
      </c>
      <c r="D169" s="44">
        <v>2.4500000000000002</v>
      </c>
      <c r="E169" s="64">
        <f t="shared" si="10"/>
        <v>275</v>
      </c>
      <c r="F169" s="59">
        <f t="shared" si="11"/>
        <v>0</v>
      </c>
      <c r="G169" s="59">
        <v>1</v>
      </c>
      <c r="H169" s="41">
        <f t="shared" si="14"/>
        <v>275</v>
      </c>
      <c r="I169" s="42">
        <v>0.1</v>
      </c>
      <c r="J169" s="12">
        <v>250</v>
      </c>
      <c r="K169" s="13">
        <v>50</v>
      </c>
      <c r="L169" s="26">
        <v>4</v>
      </c>
      <c r="M169" s="27">
        <v>7</v>
      </c>
      <c r="N169" s="27">
        <v>6</v>
      </c>
      <c r="O169" s="27">
        <v>6</v>
      </c>
      <c r="P169" s="27">
        <v>19</v>
      </c>
      <c r="Q169" s="28">
        <v>73.5</v>
      </c>
      <c r="R169" s="29">
        <v>0.25850340136054401</v>
      </c>
      <c r="S169" s="12">
        <v>0</v>
      </c>
      <c r="T169" s="27">
        <v>19</v>
      </c>
      <c r="U169" s="27">
        <v>15</v>
      </c>
      <c r="V169" s="27">
        <v>14</v>
      </c>
      <c r="W169" s="27">
        <f t="shared" si="12"/>
        <v>48</v>
      </c>
      <c r="X169" s="28">
        <v>36.75</v>
      </c>
      <c r="Y169" s="30">
        <f t="shared" si="13"/>
        <v>1.3061224489795917</v>
      </c>
      <c r="Z169" s="13">
        <v>50</v>
      </c>
      <c r="AA169" s="31">
        <v>356104.04</v>
      </c>
      <c r="AB169" s="12">
        <v>0</v>
      </c>
      <c r="AC169" s="12">
        <v>0</v>
      </c>
      <c r="AD169" s="31">
        <v>356104.04</v>
      </c>
      <c r="AE169" s="32">
        <v>330750</v>
      </c>
      <c r="AF169" s="30">
        <v>1.07665620559335</v>
      </c>
      <c r="AG169" s="13">
        <v>50</v>
      </c>
      <c r="AH169" s="31">
        <v>232500</v>
      </c>
      <c r="AI169" s="12">
        <v>12500</v>
      </c>
      <c r="AJ169" s="12">
        <v>9600</v>
      </c>
      <c r="AK169" s="31">
        <v>254600</v>
      </c>
      <c r="AL169" s="32">
        <v>245000</v>
      </c>
      <c r="AM169" s="30">
        <v>1.03918367346939</v>
      </c>
      <c r="AN169" s="13">
        <v>50</v>
      </c>
      <c r="AO169" s="33">
        <v>37.1</v>
      </c>
      <c r="AP169" s="33">
        <v>21.5</v>
      </c>
      <c r="AQ169" s="33">
        <v>14.8</v>
      </c>
      <c r="AR169" s="33">
        <v>73.400000000000006</v>
      </c>
      <c r="AS169" s="28">
        <v>68.599999999999994</v>
      </c>
      <c r="AT169" s="30">
        <v>1.0699708454810499</v>
      </c>
      <c r="AU169" s="13">
        <v>50</v>
      </c>
    </row>
    <row r="170" spans="1:47" s="40" customFormat="1" ht="19.649999999999999" customHeight="1" x14ac:dyDescent="0.25">
      <c r="A170" s="54" t="s">
        <v>162</v>
      </c>
      <c r="B170" s="54" t="s">
        <v>198</v>
      </c>
      <c r="C170" s="54" t="s">
        <v>203</v>
      </c>
      <c r="D170" s="44">
        <v>2.65</v>
      </c>
      <c r="E170" s="64">
        <f t="shared" si="10"/>
        <v>55</v>
      </c>
      <c r="F170" s="59">
        <f t="shared" si="11"/>
        <v>0</v>
      </c>
      <c r="G170" s="59">
        <v>1</v>
      </c>
      <c r="H170" s="41">
        <f t="shared" si="14"/>
        <v>55</v>
      </c>
      <c r="I170" s="42">
        <v>0.1</v>
      </c>
      <c r="J170" s="12">
        <v>50</v>
      </c>
      <c r="K170" s="12">
        <v>0</v>
      </c>
      <c r="L170" s="26">
        <v>1</v>
      </c>
      <c r="M170" s="27">
        <v>13</v>
      </c>
      <c r="N170" s="27">
        <v>11</v>
      </c>
      <c r="O170" s="27">
        <v>10</v>
      </c>
      <c r="P170" s="27">
        <v>34</v>
      </c>
      <c r="Q170" s="28">
        <v>79.5</v>
      </c>
      <c r="R170" s="29">
        <v>0.42767295597484301</v>
      </c>
      <c r="S170" s="12">
        <v>0</v>
      </c>
      <c r="T170" s="27">
        <v>5</v>
      </c>
      <c r="U170" s="27">
        <v>4</v>
      </c>
      <c r="V170" s="27">
        <v>3</v>
      </c>
      <c r="W170" s="27">
        <f t="shared" si="12"/>
        <v>12</v>
      </c>
      <c r="X170" s="28">
        <v>39.75</v>
      </c>
      <c r="Y170" s="29">
        <f t="shared" si="13"/>
        <v>0.30188679245283018</v>
      </c>
      <c r="Z170" s="12">
        <v>0</v>
      </c>
      <c r="AA170" s="31">
        <v>180975.71</v>
      </c>
      <c r="AB170" s="12">
        <v>0</v>
      </c>
      <c r="AC170" s="12">
        <v>0</v>
      </c>
      <c r="AD170" s="31">
        <v>180975.71</v>
      </c>
      <c r="AE170" s="32">
        <v>357750</v>
      </c>
      <c r="AF170" s="29">
        <v>0.50587200559049605</v>
      </c>
      <c r="AG170" s="12">
        <v>0</v>
      </c>
      <c r="AH170" s="31">
        <v>290162</v>
      </c>
      <c r="AI170" s="12">
        <v>9383.4</v>
      </c>
      <c r="AJ170" s="12">
        <v>7174.2</v>
      </c>
      <c r="AK170" s="31">
        <v>306719.59999999998</v>
      </c>
      <c r="AL170" s="32">
        <v>265000</v>
      </c>
      <c r="AM170" s="30">
        <v>1.15743245283019</v>
      </c>
      <c r="AN170" s="13">
        <v>50</v>
      </c>
      <c r="AO170" s="33">
        <v>15</v>
      </c>
      <c r="AP170" s="33">
        <v>5.0999999999999996</v>
      </c>
      <c r="AQ170" s="33">
        <v>5.0999999999999996</v>
      </c>
      <c r="AR170" s="33">
        <v>25.2</v>
      </c>
      <c r="AS170" s="28">
        <v>74.2</v>
      </c>
      <c r="AT170" s="29">
        <v>0.339622641509434</v>
      </c>
      <c r="AU170" s="12">
        <v>0</v>
      </c>
    </row>
    <row r="171" spans="1:47" s="40" customFormat="1" ht="19.649999999999999" customHeight="1" x14ac:dyDescent="0.25">
      <c r="A171" s="54" t="s">
        <v>162</v>
      </c>
      <c r="B171" s="54" t="s">
        <v>198</v>
      </c>
      <c r="C171" s="54" t="s">
        <v>204</v>
      </c>
      <c r="D171" s="44">
        <v>3.54</v>
      </c>
      <c r="E171" s="64">
        <f t="shared" si="10"/>
        <v>99</v>
      </c>
      <c r="F171" s="59">
        <f t="shared" si="11"/>
        <v>0.10000000000000009</v>
      </c>
      <c r="G171" s="59">
        <v>0.75</v>
      </c>
      <c r="H171" s="41">
        <f t="shared" si="14"/>
        <v>110</v>
      </c>
      <c r="I171" s="42">
        <v>0.1</v>
      </c>
      <c r="J171" s="12">
        <v>100</v>
      </c>
      <c r="K171" s="12">
        <v>0</v>
      </c>
      <c r="L171" s="26">
        <v>2</v>
      </c>
      <c r="M171" s="27">
        <v>20</v>
      </c>
      <c r="N171" s="27">
        <v>12</v>
      </c>
      <c r="O171" s="27">
        <v>12</v>
      </c>
      <c r="P171" s="27">
        <v>44</v>
      </c>
      <c r="Q171" s="28">
        <v>106.2</v>
      </c>
      <c r="R171" s="29">
        <v>0.41431261770244798</v>
      </c>
      <c r="S171" s="12">
        <v>0</v>
      </c>
      <c r="T171" s="27">
        <v>10</v>
      </c>
      <c r="U171" s="27">
        <v>9</v>
      </c>
      <c r="V171" s="27">
        <v>7</v>
      </c>
      <c r="W171" s="27">
        <f t="shared" si="12"/>
        <v>26</v>
      </c>
      <c r="X171" s="28">
        <v>53.1</v>
      </c>
      <c r="Y171" s="29">
        <f t="shared" si="13"/>
        <v>0.4896421845574388</v>
      </c>
      <c r="Z171" s="12">
        <v>0</v>
      </c>
      <c r="AA171" s="31">
        <v>789776.66</v>
      </c>
      <c r="AB171" s="12">
        <v>25602</v>
      </c>
      <c r="AC171" s="12">
        <v>25600</v>
      </c>
      <c r="AD171" s="31">
        <v>840978.66</v>
      </c>
      <c r="AE171" s="32">
        <v>477900</v>
      </c>
      <c r="AF171" s="30">
        <v>1.7597377275580699</v>
      </c>
      <c r="AG171" s="13">
        <v>50</v>
      </c>
      <c r="AH171" s="31">
        <v>339800</v>
      </c>
      <c r="AI171" s="12">
        <v>14340</v>
      </c>
      <c r="AJ171" s="12">
        <v>14340</v>
      </c>
      <c r="AK171" s="31">
        <v>368480</v>
      </c>
      <c r="AL171" s="32">
        <v>354000</v>
      </c>
      <c r="AM171" s="30">
        <v>1.0409039548022601</v>
      </c>
      <c r="AN171" s="13">
        <v>50</v>
      </c>
      <c r="AO171" s="33">
        <v>55.9</v>
      </c>
      <c r="AP171" s="33">
        <v>21.1</v>
      </c>
      <c r="AQ171" s="33">
        <v>17.2</v>
      </c>
      <c r="AR171" s="33">
        <v>94.2</v>
      </c>
      <c r="AS171" s="28">
        <v>99.12</v>
      </c>
      <c r="AT171" s="29">
        <v>0.95036319612590803</v>
      </c>
      <c r="AU171" s="12">
        <v>0</v>
      </c>
    </row>
    <row r="172" spans="1:47" s="40" customFormat="1" ht="19.649999999999999" customHeight="1" x14ac:dyDescent="0.25">
      <c r="A172" s="54" t="s">
        <v>162</v>
      </c>
      <c r="B172" s="54" t="s">
        <v>198</v>
      </c>
      <c r="C172" s="54" t="s">
        <v>205</v>
      </c>
      <c r="D172" s="44">
        <v>2.98</v>
      </c>
      <c r="E172" s="64">
        <f t="shared" si="10"/>
        <v>165</v>
      </c>
      <c r="F172" s="59">
        <f t="shared" si="11"/>
        <v>0</v>
      </c>
      <c r="G172" s="59">
        <v>1</v>
      </c>
      <c r="H172" s="41">
        <f t="shared" si="14"/>
        <v>165</v>
      </c>
      <c r="I172" s="42">
        <v>0.1</v>
      </c>
      <c r="J172" s="12">
        <v>150</v>
      </c>
      <c r="K172" s="12">
        <v>0</v>
      </c>
      <c r="L172" s="26">
        <v>3</v>
      </c>
      <c r="M172" s="27">
        <v>13</v>
      </c>
      <c r="N172" s="27">
        <v>13</v>
      </c>
      <c r="O172" s="27">
        <v>12</v>
      </c>
      <c r="P172" s="27">
        <v>38</v>
      </c>
      <c r="Q172" s="28">
        <v>89.4</v>
      </c>
      <c r="R172" s="29">
        <v>0.42505592841163298</v>
      </c>
      <c r="S172" s="12">
        <v>0</v>
      </c>
      <c r="T172" s="27">
        <v>19</v>
      </c>
      <c r="U172" s="27">
        <v>19</v>
      </c>
      <c r="V172" s="27">
        <v>18</v>
      </c>
      <c r="W172" s="27">
        <f t="shared" si="12"/>
        <v>56</v>
      </c>
      <c r="X172" s="28">
        <v>44.7</v>
      </c>
      <c r="Y172" s="30">
        <f t="shared" si="13"/>
        <v>1.2527964205816553</v>
      </c>
      <c r="Z172" s="13">
        <v>50</v>
      </c>
      <c r="AA172" s="31">
        <f>329513.11+179000</f>
        <v>508513.11</v>
      </c>
      <c r="AB172" s="12">
        <v>13832</v>
      </c>
      <c r="AC172" s="12">
        <v>13820</v>
      </c>
      <c r="AD172" s="31">
        <f>SUM(AA172:AC172)</f>
        <v>536165.11</v>
      </c>
      <c r="AE172" s="32">
        <v>402300</v>
      </c>
      <c r="AF172" s="30">
        <f>AD172/AE172</f>
        <v>1.3327494655729555</v>
      </c>
      <c r="AG172" s="13">
        <v>50</v>
      </c>
      <c r="AH172" s="31">
        <v>334300</v>
      </c>
      <c r="AI172" s="12">
        <v>16600</v>
      </c>
      <c r="AJ172" s="12">
        <v>10600</v>
      </c>
      <c r="AK172" s="31">
        <v>361500</v>
      </c>
      <c r="AL172" s="32">
        <v>298000</v>
      </c>
      <c r="AM172" s="30">
        <v>1.21308724832215</v>
      </c>
      <c r="AN172" s="13">
        <v>50</v>
      </c>
      <c r="AO172" s="33">
        <v>30.3</v>
      </c>
      <c r="AP172" s="33">
        <v>13.1</v>
      </c>
      <c r="AQ172" s="33">
        <v>12.3</v>
      </c>
      <c r="AR172" s="33">
        <v>55.7</v>
      </c>
      <c r="AS172" s="28">
        <v>83.44</v>
      </c>
      <c r="AT172" s="29">
        <v>0.66754554170661595</v>
      </c>
      <c r="AU172" s="12">
        <v>0</v>
      </c>
    </row>
    <row r="173" spans="1:47" s="40" customFormat="1" ht="19.649999999999999" customHeight="1" x14ac:dyDescent="0.25">
      <c r="A173" s="54" t="s">
        <v>162</v>
      </c>
      <c r="B173" s="54" t="s">
        <v>198</v>
      </c>
      <c r="C173" s="54" t="s">
        <v>206</v>
      </c>
      <c r="D173" s="44">
        <v>1.02</v>
      </c>
      <c r="E173" s="64">
        <f t="shared" si="10"/>
        <v>55</v>
      </c>
      <c r="F173" s="59">
        <f t="shared" si="11"/>
        <v>0</v>
      </c>
      <c r="G173" s="59">
        <v>1</v>
      </c>
      <c r="H173" s="41">
        <f t="shared" si="14"/>
        <v>55</v>
      </c>
      <c r="I173" s="42">
        <v>0.1</v>
      </c>
      <c r="J173" s="12">
        <v>50</v>
      </c>
      <c r="K173" s="12">
        <v>0</v>
      </c>
      <c r="L173" s="26">
        <v>1</v>
      </c>
      <c r="M173" s="27">
        <v>10</v>
      </c>
      <c r="N173" s="27">
        <v>5</v>
      </c>
      <c r="O173" s="27">
        <v>5</v>
      </c>
      <c r="P173" s="27">
        <v>20</v>
      </c>
      <c r="Q173" s="28">
        <v>30.6</v>
      </c>
      <c r="R173" s="29">
        <v>0.65359477124182996</v>
      </c>
      <c r="S173" s="12">
        <v>0</v>
      </c>
      <c r="T173" s="27">
        <v>6</v>
      </c>
      <c r="U173" s="27">
        <v>3</v>
      </c>
      <c r="V173" s="27">
        <v>3</v>
      </c>
      <c r="W173" s="27">
        <f t="shared" si="12"/>
        <v>12</v>
      </c>
      <c r="X173" s="28">
        <v>15.3</v>
      </c>
      <c r="Y173" s="29">
        <f t="shared" si="13"/>
        <v>0.78431372549019607</v>
      </c>
      <c r="Z173" s="12">
        <v>0</v>
      </c>
      <c r="AA173" s="31">
        <v>75103.45</v>
      </c>
      <c r="AB173" s="12">
        <v>318</v>
      </c>
      <c r="AC173" s="12">
        <v>6</v>
      </c>
      <c r="AD173" s="31">
        <v>75427.45</v>
      </c>
      <c r="AE173" s="32">
        <v>137700</v>
      </c>
      <c r="AF173" s="29">
        <v>0.547766521423384</v>
      </c>
      <c r="AG173" s="12">
        <v>0</v>
      </c>
      <c r="AH173" s="31">
        <v>111300</v>
      </c>
      <c r="AI173" s="12">
        <v>6500</v>
      </c>
      <c r="AJ173" s="12">
        <v>1500</v>
      </c>
      <c r="AK173" s="31">
        <v>119300</v>
      </c>
      <c r="AL173" s="32">
        <v>102000</v>
      </c>
      <c r="AM173" s="30">
        <v>1.1696078431372501</v>
      </c>
      <c r="AN173" s="13">
        <v>50</v>
      </c>
      <c r="AO173" s="33">
        <v>17.7</v>
      </c>
      <c r="AP173" s="33">
        <v>6</v>
      </c>
      <c r="AQ173" s="33">
        <v>3</v>
      </c>
      <c r="AR173" s="33">
        <v>26.7</v>
      </c>
      <c r="AS173" s="28">
        <v>28.56</v>
      </c>
      <c r="AT173" s="29">
        <v>0.93487394957983205</v>
      </c>
      <c r="AU173" s="12">
        <v>0</v>
      </c>
    </row>
    <row r="174" spans="1:47" s="40" customFormat="1" ht="19.649999999999999" customHeight="1" x14ac:dyDescent="0.25">
      <c r="A174" s="54" t="s">
        <v>162</v>
      </c>
      <c r="B174" s="54" t="s">
        <v>198</v>
      </c>
      <c r="C174" s="54" t="s">
        <v>207</v>
      </c>
      <c r="D174" s="44">
        <v>2.48</v>
      </c>
      <c r="E174" s="64">
        <f t="shared" si="10"/>
        <v>0</v>
      </c>
      <c r="F174" s="59">
        <f t="shared" si="11"/>
        <v>0</v>
      </c>
      <c r="G174" s="59">
        <v>0.8571428571428571</v>
      </c>
      <c r="H174" s="41"/>
      <c r="I174" s="43"/>
      <c r="J174" s="12">
        <v>0</v>
      </c>
      <c r="K174" s="12">
        <v>0</v>
      </c>
      <c r="L174" s="26">
        <v>0</v>
      </c>
      <c r="M174" s="27">
        <v>10</v>
      </c>
      <c r="N174" s="27">
        <v>6</v>
      </c>
      <c r="O174" s="27">
        <v>4</v>
      </c>
      <c r="P174" s="27">
        <v>20</v>
      </c>
      <c r="Q174" s="28">
        <v>74.400000000000006</v>
      </c>
      <c r="R174" s="29">
        <v>0.26881720430107497</v>
      </c>
      <c r="S174" s="12">
        <v>0</v>
      </c>
      <c r="T174" s="27">
        <v>7</v>
      </c>
      <c r="U174" s="27">
        <v>5</v>
      </c>
      <c r="V174" s="27">
        <v>5</v>
      </c>
      <c r="W174" s="27">
        <f t="shared" si="12"/>
        <v>17</v>
      </c>
      <c r="X174" s="28">
        <v>37.200000000000003</v>
      </c>
      <c r="Y174" s="29">
        <f t="shared" si="13"/>
        <v>0.45698924731182794</v>
      </c>
      <c r="Z174" s="12">
        <v>0</v>
      </c>
      <c r="AA174" s="31">
        <v>229488.34</v>
      </c>
      <c r="AB174" s="12">
        <v>500</v>
      </c>
      <c r="AC174" s="12">
        <v>200</v>
      </c>
      <c r="AD174" s="31">
        <v>230188.34</v>
      </c>
      <c r="AE174" s="32">
        <v>334800</v>
      </c>
      <c r="AF174" s="29">
        <v>0.68753984468339302</v>
      </c>
      <c r="AG174" s="12">
        <v>0</v>
      </c>
      <c r="AH174" s="31">
        <v>103700</v>
      </c>
      <c r="AI174" s="12">
        <v>7600</v>
      </c>
      <c r="AJ174" s="12">
        <v>3400</v>
      </c>
      <c r="AK174" s="31">
        <v>114700</v>
      </c>
      <c r="AL174" s="32">
        <v>248000</v>
      </c>
      <c r="AM174" s="29">
        <v>0.46250000000000002</v>
      </c>
      <c r="AN174" s="12">
        <v>0</v>
      </c>
      <c r="AO174" s="33">
        <v>21.8</v>
      </c>
      <c r="AP174" s="33">
        <v>9.4</v>
      </c>
      <c r="AQ174" s="33">
        <v>8.6</v>
      </c>
      <c r="AR174" s="33">
        <v>39.799999999999997</v>
      </c>
      <c r="AS174" s="28">
        <v>69.44</v>
      </c>
      <c r="AT174" s="29">
        <v>0.57315668202765002</v>
      </c>
      <c r="AU174" s="12">
        <v>0</v>
      </c>
    </row>
    <row r="175" spans="1:47" s="40" customFormat="1" ht="19.649999999999999" customHeight="1" x14ac:dyDescent="0.25">
      <c r="A175" s="54" t="s">
        <v>162</v>
      </c>
      <c r="B175" s="54" t="s">
        <v>198</v>
      </c>
      <c r="C175" s="54" t="s">
        <v>208</v>
      </c>
      <c r="D175" s="44">
        <v>2.29</v>
      </c>
      <c r="E175" s="64">
        <f t="shared" si="10"/>
        <v>108</v>
      </c>
      <c r="F175" s="59">
        <f t="shared" si="11"/>
        <v>0.35000000000000009</v>
      </c>
      <c r="G175" s="59">
        <v>0.5</v>
      </c>
      <c r="H175" s="41">
        <f t="shared" si="14"/>
        <v>165</v>
      </c>
      <c r="I175" s="42">
        <v>0.1</v>
      </c>
      <c r="J175" s="12">
        <v>150</v>
      </c>
      <c r="K175" s="12">
        <v>0</v>
      </c>
      <c r="L175" s="26">
        <v>3</v>
      </c>
      <c r="M175" s="27">
        <v>14</v>
      </c>
      <c r="N175" s="27">
        <v>12</v>
      </c>
      <c r="O175" s="27">
        <v>8</v>
      </c>
      <c r="P175" s="27">
        <v>34</v>
      </c>
      <c r="Q175" s="28">
        <v>68.7</v>
      </c>
      <c r="R175" s="29">
        <v>0.49490538573507997</v>
      </c>
      <c r="S175" s="12">
        <v>0</v>
      </c>
      <c r="T175" s="27">
        <v>17</v>
      </c>
      <c r="U175" s="27">
        <v>15</v>
      </c>
      <c r="V175" s="27">
        <v>11</v>
      </c>
      <c r="W175" s="27">
        <f t="shared" si="12"/>
        <v>43</v>
      </c>
      <c r="X175" s="28">
        <v>34.35</v>
      </c>
      <c r="Y175" s="30">
        <f t="shared" si="13"/>
        <v>1.2518195050946141</v>
      </c>
      <c r="Z175" s="13">
        <v>50</v>
      </c>
      <c r="AA175" s="31">
        <v>571405.78</v>
      </c>
      <c r="AB175" s="12">
        <v>24906</v>
      </c>
      <c r="AC175" s="12">
        <v>4000</v>
      </c>
      <c r="AD175" s="31">
        <v>600311.78</v>
      </c>
      <c r="AE175" s="32">
        <v>309150</v>
      </c>
      <c r="AF175" s="30">
        <v>1.9418139414523701</v>
      </c>
      <c r="AG175" s="13">
        <v>50</v>
      </c>
      <c r="AH175" s="31">
        <v>328220</v>
      </c>
      <c r="AI175" s="12">
        <v>18340</v>
      </c>
      <c r="AJ175" s="12">
        <v>4740</v>
      </c>
      <c r="AK175" s="31">
        <v>351300</v>
      </c>
      <c r="AL175" s="32">
        <v>229000</v>
      </c>
      <c r="AM175" s="30">
        <v>1.5340611353711799</v>
      </c>
      <c r="AN175" s="13">
        <v>50</v>
      </c>
      <c r="AO175" s="33">
        <v>25.9</v>
      </c>
      <c r="AP175" s="33">
        <v>12.5</v>
      </c>
      <c r="AQ175" s="33">
        <v>10.7</v>
      </c>
      <c r="AR175" s="33">
        <v>49.1</v>
      </c>
      <c r="AS175" s="28">
        <v>64.12</v>
      </c>
      <c r="AT175" s="29">
        <v>0.76575171553337495</v>
      </c>
      <c r="AU175" s="12">
        <v>0</v>
      </c>
    </row>
    <row r="176" spans="1:47" s="40" customFormat="1" ht="19.649999999999999" customHeight="1" x14ac:dyDescent="0.25">
      <c r="A176" s="54" t="s">
        <v>162</v>
      </c>
      <c r="B176" s="54" t="s">
        <v>198</v>
      </c>
      <c r="C176" s="54" t="s">
        <v>209</v>
      </c>
      <c r="D176" s="44">
        <v>1.4</v>
      </c>
      <c r="E176" s="64">
        <f t="shared" si="10"/>
        <v>110</v>
      </c>
      <c r="F176" s="59">
        <f t="shared" si="11"/>
        <v>0</v>
      </c>
      <c r="G176" s="59">
        <v>1</v>
      </c>
      <c r="H176" s="41">
        <f t="shared" si="14"/>
        <v>110</v>
      </c>
      <c r="I176" s="42">
        <v>0.1</v>
      </c>
      <c r="J176" s="12">
        <v>100</v>
      </c>
      <c r="K176" s="12">
        <v>0</v>
      </c>
      <c r="L176" s="26">
        <v>2</v>
      </c>
      <c r="M176" s="27">
        <v>5</v>
      </c>
      <c r="N176" s="27">
        <v>4</v>
      </c>
      <c r="O176" s="27">
        <v>4</v>
      </c>
      <c r="P176" s="27">
        <v>13</v>
      </c>
      <c r="Q176" s="28">
        <v>42</v>
      </c>
      <c r="R176" s="29">
        <v>0.30952380952380898</v>
      </c>
      <c r="S176" s="12">
        <v>0</v>
      </c>
      <c r="T176" s="27">
        <v>4</v>
      </c>
      <c r="U176" s="27">
        <v>2</v>
      </c>
      <c r="V176" s="27">
        <v>2</v>
      </c>
      <c r="W176" s="27">
        <f t="shared" si="12"/>
        <v>8</v>
      </c>
      <c r="X176" s="28">
        <v>21</v>
      </c>
      <c r="Y176" s="29">
        <f t="shared" si="13"/>
        <v>0.38095238095238093</v>
      </c>
      <c r="Z176" s="12">
        <v>0</v>
      </c>
      <c r="AA176" s="31">
        <v>346729.38</v>
      </c>
      <c r="AB176" s="12">
        <v>15813</v>
      </c>
      <c r="AC176" s="12">
        <v>9003</v>
      </c>
      <c r="AD176" s="31">
        <v>371545.38</v>
      </c>
      <c r="AE176" s="32">
        <v>189000</v>
      </c>
      <c r="AF176" s="30">
        <v>1.9658485714285701</v>
      </c>
      <c r="AG176" s="13">
        <v>50</v>
      </c>
      <c r="AH176" s="31">
        <v>127000</v>
      </c>
      <c r="AI176" s="12">
        <v>19800</v>
      </c>
      <c r="AJ176" s="12">
        <v>17600</v>
      </c>
      <c r="AK176" s="31">
        <v>164400</v>
      </c>
      <c r="AL176" s="32">
        <v>140000</v>
      </c>
      <c r="AM176" s="30">
        <v>1.1742857142857099</v>
      </c>
      <c r="AN176" s="13">
        <v>50</v>
      </c>
      <c r="AO176" s="33">
        <v>8.6</v>
      </c>
      <c r="AP176" s="33">
        <v>2</v>
      </c>
      <c r="AQ176" s="33">
        <v>1</v>
      </c>
      <c r="AR176" s="33">
        <v>11.6</v>
      </c>
      <c r="AS176" s="28">
        <v>39.200000000000003</v>
      </c>
      <c r="AT176" s="29">
        <v>0.29591836734693899</v>
      </c>
      <c r="AU176" s="12">
        <v>0</v>
      </c>
    </row>
    <row r="177" spans="1:47" s="40" customFormat="1" ht="19.649999999999999" customHeight="1" x14ac:dyDescent="0.25">
      <c r="A177" s="54" t="s">
        <v>162</v>
      </c>
      <c r="B177" s="54" t="s">
        <v>198</v>
      </c>
      <c r="C177" s="54" t="s">
        <v>210</v>
      </c>
      <c r="D177" s="44">
        <v>8.51</v>
      </c>
      <c r="E177" s="64">
        <f t="shared" si="10"/>
        <v>0</v>
      </c>
      <c r="F177" s="59">
        <f t="shared" si="11"/>
        <v>0.10000000000000009</v>
      </c>
      <c r="G177" s="59">
        <v>0.75</v>
      </c>
      <c r="H177" s="41"/>
      <c r="I177" s="43"/>
      <c r="J177" s="12">
        <v>0</v>
      </c>
      <c r="K177" s="12">
        <v>0</v>
      </c>
      <c r="L177" s="26">
        <v>0</v>
      </c>
      <c r="M177" s="27">
        <v>50</v>
      </c>
      <c r="N177" s="27">
        <v>34</v>
      </c>
      <c r="O177" s="27">
        <v>31</v>
      </c>
      <c r="P177" s="27">
        <v>115</v>
      </c>
      <c r="Q177" s="28">
        <v>255.3</v>
      </c>
      <c r="R177" s="29">
        <v>0.45045045045045001</v>
      </c>
      <c r="S177" s="12">
        <v>0</v>
      </c>
      <c r="T177" s="27">
        <v>31</v>
      </c>
      <c r="U177" s="27">
        <v>26</v>
      </c>
      <c r="V177" s="27">
        <v>20</v>
      </c>
      <c r="W177" s="27">
        <f t="shared" si="12"/>
        <v>77</v>
      </c>
      <c r="X177" s="28">
        <v>127.65</v>
      </c>
      <c r="Y177" s="29">
        <f t="shared" si="13"/>
        <v>0.60321190755973364</v>
      </c>
      <c r="Z177" s="12">
        <v>0</v>
      </c>
      <c r="AA177" s="31">
        <v>663688.61999999895</v>
      </c>
      <c r="AB177" s="12">
        <v>4549.1459999999997</v>
      </c>
      <c r="AC177" s="12">
        <v>1109.146</v>
      </c>
      <c r="AD177" s="31">
        <v>669346.91199999896</v>
      </c>
      <c r="AE177" s="32">
        <v>1148850</v>
      </c>
      <c r="AF177" s="29">
        <v>0.58262341645993798</v>
      </c>
      <c r="AG177" s="12">
        <v>0</v>
      </c>
      <c r="AH177" s="31">
        <v>544600</v>
      </c>
      <c r="AI177" s="12">
        <v>28300</v>
      </c>
      <c r="AJ177" s="12">
        <v>26500</v>
      </c>
      <c r="AK177" s="31">
        <v>599400</v>
      </c>
      <c r="AL177" s="32">
        <v>851000</v>
      </c>
      <c r="AM177" s="29">
        <v>0.70434782608695701</v>
      </c>
      <c r="AN177" s="12">
        <v>0</v>
      </c>
      <c r="AO177" s="33">
        <v>53.2</v>
      </c>
      <c r="AP177" s="33">
        <v>24.5</v>
      </c>
      <c r="AQ177" s="33">
        <v>19.8</v>
      </c>
      <c r="AR177" s="33">
        <v>97.5</v>
      </c>
      <c r="AS177" s="28">
        <v>238.28</v>
      </c>
      <c r="AT177" s="29">
        <v>0.40918247439986599</v>
      </c>
      <c r="AU177" s="12">
        <v>0</v>
      </c>
    </row>
    <row r="178" spans="1:47" s="40" customFormat="1" ht="19.649999999999999" customHeight="1" x14ac:dyDescent="0.25">
      <c r="A178" s="54" t="s">
        <v>162</v>
      </c>
      <c r="B178" s="54" t="s">
        <v>198</v>
      </c>
      <c r="C178" s="54" t="s">
        <v>211</v>
      </c>
      <c r="D178" s="44">
        <v>3.2</v>
      </c>
      <c r="E178" s="64">
        <f t="shared" si="10"/>
        <v>55</v>
      </c>
      <c r="F178" s="59">
        <f t="shared" si="11"/>
        <v>0</v>
      </c>
      <c r="G178" s="59">
        <v>1</v>
      </c>
      <c r="H178" s="41">
        <f t="shared" si="14"/>
        <v>55</v>
      </c>
      <c r="I178" s="42">
        <v>0.1</v>
      </c>
      <c r="J178" s="12">
        <v>50</v>
      </c>
      <c r="K178" s="12">
        <v>0</v>
      </c>
      <c r="L178" s="26">
        <v>1</v>
      </c>
      <c r="M178" s="27">
        <v>15</v>
      </c>
      <c r="N178" s="27">
        <v>10</v>
      </c>
      <c r="O178" s="27">
        <v>8</v>
      </c>
      <c r="P178" s="27">
        <v>33</v>
      </c>
      <c r="Q178" s="28">
        <v>96</v>
      </c>
      <c r="R178" s="29">
        <v>0.34375</v>
      </c>
      <c r="S178" s="12">
        <v>0</v>
      </c>
      <c r="T178" s="27">
        <v>24</v>
      </c>
      <c r="U178" s="27">
        <v>22</v>
      </c>
      <c r="V178" s="27">
        <v>19</v>
      </c>
      <c r="W178" s="27">
        <f t="shared" si="12"/>
        <v>65</v>
      </c>
      <c r="X178" s="28">
        <v>48</v>
      </c>
      <c r="Y178" s="30">
        <f t="shared" si="13"/>
        <v>1.3541666666666667</v>
      </c>
      <c r="Z178" s="13">
        <v>50</v>
      </c>
      <c r="AA178" s="31">
        <v>204423.51</v>
      </c>
      <c r="AB178" s="12">
        <v>4000</v>
      </c>
      <c r="AC178" s="12">
        <v>4000</v>
      </c>
      <c r="AD178" s="31">
        <v>212423.51</v>
      </c>
      <c r="AE178" s="32">
        <v>432000</v>
      </c>
      <c r="AF178" s="29">
        <v>0.49172108796296299</v>
      </c>
      <c r="AG178" s="12">
        <v>0</v>
      </c>
      <c r="AH178" s="31">
        <v>238790</v>
      </c>
      <c r="AI178" s="12">
        <v>19360</v>
      </c>
      <c r="AJ178" s="12">
        <v>10640</v>
      </c>
      <c r="AK178" s="31">
        <v>268790</v>
      </c>
      <c r="AL178" s="32">
        <v>320000</v>
      </c>
      <c r="AM178" s="29">
        <v>0.83996875000000004</v>
      </c>
      <c r="AN178" s="12">
        <v>0</v>
      </c>
      <c r="AO178" s="33">
        <v>28.5</v>
      </c>
      <c r="AP178" s="33">
        <v>12.1</v>
      </c>
      <c r="AQ178" s="33">
        <v>8.9</v>
      </c>
      <c r="AR178" s="33">
        <v>49.5</v>
      </c>
      <c r="AS178" s="28">
        <v>89.6</v>
      </c>
      <c r="AT178" s="29">
        <v>0.55245535714285698</v>
      </c>
      <c r="AU178" s="12">
        <v>0</v>
      </c>
    </row>
    <row r="179" spans="1:47" s="40" customFormat="1" ht="19.649999999999999" customHeight="1" x14ac:dyDescent="0.25">
      <c r="A179" s="54" t="s">
        <v>162</v>
      </c>
      <c r="B179" s="54" t="s">
        <v>198</v>
      </c>
      <c r="C179" s="54" t="s">
        <v>212</v>
      </c>
      <c r="D179" s="44">
        <v>2.52</v>
      </c>
      <c r="E179" s="64">
        <f t="shared" si="10"/>
        <v>55</v>
      </c>
      <c r="F179" s="59">
        <f t="shared" si="11"/>
        <v>0</v>
      </c>
      <c r="G179" s="59">
        <v>1</v>
      </c>
      <c r="H179" s="41">
        <f t="shared" si="14"/>
        <v>55</v>
      </c>
      <c r="I179" s="42">
        <v>0.1</v>
      </c>
      <c r="J179" s="12">
        <v>50</v>
      </c>
      <c r="K179" s="12">
        <v>0</v>
      </c>
      <c r="L179" s="26">
        <v>1</v>
      </c>
      <c r="M179" s="27">
        <v>18</v>
      </c>
      <c r="N179" s="27">
        <v>15</v>
      </c>
      <c r="O179" s="27">
        <v>12</v>
      </c>
      <c r="P179" s="27">
        <v>45</v>
      </c>
      <c r="Q179" s="28">
        <v>75.599999999999994</v>
      </c>
      <c r="R179" s="29">
        <v>0.59523809523809501</v>
      </c>
      <c r="S179" s="12">
        <v>0</v>
      </c>
      <c r="T179" s="27">
        <v>19</v>
      </c>
      <c r="U179" s="27">
        <v>19</v>
      </c>
      <c r="V179" s="27">
        <v>12</v>
      </c>
      <c r="W179" s="27">
        <f t="shared" si="12"/>
        <v>50</v>
      </c>
      <c r="X179" s="28">
        <v>37.799999999999997</v>
      </c>
      <c r="Y179" s="30">
        <f t="shared" si="13"/>
        <v>1.3227513227513228</v>
      </c>
      <c r="Z179" s="13">
        <v>50</v>
      </c>
      <c r="AA179" s="31">
        <v>7203.46</v>
      </c>
      <c r="AB179" s="12">
        <v>0</v>
      </c>
      <c r="AC179" s="12">
        <v>0</v>
      </c>
      <c r="AD179" s="31">
        <v>7203.46</v>
      </c>
      <c r="AE179" s="32">
        <v>340200</v>
      </c>
      <c r="AF179" s="29">
        <v>2.1174191651969401E-2</v>
      </c>
      <c r="AG179" s="12">
        <v>0</v>
      </c>
      <c r="AH179" s="31">
        <v>181000</v>
      </c>
      <c r="AI179" s="12">
        <v>13200</v>
      </c>
      <c r="AJ179" s="12">
        <v>8800</v>
      </c>
      <c r="AK179" s="31">
        <v>203000</v>
      </c>
      <c r="AL179" s="32">
        <v>252000</v>
      </c>
      <c r="AM179" s="29">
        <v>0.80555555555555602</v>
      </c>
      <c r="AN179" s="12">
        <v>0</v>
      </c>
      <c r="AO179" s="33">
        <v>24.5</v>
      </c>
      <c r="AP179" s="33">
        <v>13.8</v>
      </c>
      <c r="AQ179" s="33">
        <v>12</v>
      </c>
      <c r="AR179" s="33">
        <v>50.3</v>
      </c>
      <c r="AS179" s="28">
        <v>70.56</v>
      </c>
      <c r="AT179" s="29">
        <v>0.71286848072562403</v>
      </c>
      <c r="AU179" s="12">
        <v>0</v>
      </c>
    </row>
    <row r="180" spans="1:47" s="40" customFormat="1" ht="19.649999999999999" customHeight="1" x14ac:dyDescent="0.25">
      <c r="A180" s="54" t="s">
        <v>213</v>
      </c>
      <c r="B180" s="54" t="s">
        <v>214</v>
      </c>
      <c r="C180" s="54" t="s">
        <v>215</v>
      </c>
      <c r="D180" s="44">
        <v>3.37</v>
      </c>
      <c r="E180" s="64">
        <f t="shared" si="10"/>
        <v>165</v>
      </c>
      <c r="F180" s="59">
        <f t="shared" si="11"/>
        <v>0</v>
      </c>
      <c r="G180" s="59">
        <v>0.88888888888888884</v>
      </c>
      <c r="H180" s="41">
        <f t="shared" si="14"/>
        <v>165</v>
      </c>
      <c r="I180" s="42">
        <v>0.1</v>
      </c>
      <c r="J180" s="12">
        <v>150</v>
      </c>
      <c r="K180" s="12">
        <v>0</v>
      </c>
      <c r="L180" s="26">
        <v>3</v>
      </c>
      <c r="M180" s="27">
        <v>21</v>
      </c>
      <c r="N180" s="27">
        <v>18</v>
      </c>
      <c r="O180" s="27">
        <v>15</v>
      </c>
      <c r="P180" s="27">
        <v>54</v>
      </c>
      <c r="Q180" s="28">
        <v>101.1</v>
      </c>
      <c r="R180" s="29">
        <v>0.53412462908011904</v>
      </c>
      <c r="S180" s="12">
        <v>0</v>
      </c>
      <c r="T180" s="27">
        <v>22</v>
      </c>
      <c r="U180" s="27">
        <v>18</v>
      </c>
      <c r="V180" s="27">
        <v>17</v>
      </c>
      <c r="W180" s="27">
        <f t="shared" si="12"/>
        <v>57</v>
      </c>
      <c r="X180" s="28">
        <v>50.55</v>
      </c>
      <c r="Y180" s="30">
        <f t="shared" si="13"/>
        <v>1.1275964391691395</v>
      </c>
      <c r="Z180" s="13">
        <v>50</v>
      </c>
      <c r="AA180" s="31">
        <v>537932.53</v>
      </c>
      <c r="AB180" s="12">
        <v>74746</v>
      </c>
      <c r="AC180" s="12">
        <v>74746</v>
      </c>
      <c r="AD180" s="31">
        <v>687424.53</v>
      </c>
      <c r="AE180" s="32">
        <v>454950</v>
      </c>
      <c r="AF180" s="30">
        <v>1.5109891856247899</v>
      </c>
      <c r="AG180" s="13">
        <v>50</v>
      </c>
      <c r="AH180" s="31">
        <v>391800</v>
      </c>
      <c r="AI180" s="12">
        <v>18200</v>
      </c>
      <c r="AJ180" s="12">
        <v>4000</v>
      </c>
      <c r="AK180" s="31">
        <v>414000</v>
      </c>
      <c r="AL180" s="32">
        <v>337000</v>
      </c>
      <c r="AM180" s="30">
        <v>1.2284866468842699</v>
      </c>
      <c r="AN180" s="13">
        <v>50</v>
      </c>
      <c r="AO180" s="33">
        <v>26.8</v>
      </c>
      <c r="AP180" s="33">
        <v>9.6</v>
      </c>
      <c r="AQ180" s="33">
        <v>7.8</v>
      </c>
      <c r="AR180" s="33">
        <v>44.2</v>
      </c>
      <c r="AS180" s="28">
        <v>94.36</v>
      </c>
      <c r="AT180" s="29">
        <v>0.468418821534549</v>
      </c>
      <c r="AU180" s="12">
        <v>0</v>
      </c>
    </row>
    <row r="181" spans="1:47" s="40" customFormat="1" ht="19.649999999999999" customHeight="1" x14ac:dyDescent="0.25">
      <c r="A181" s="54" t="s">
        <v>213</v>
      </c>
      <c r="B181" s="54" t="s">
        <v>214</v>
      </c>
      <c r="C181" s="54" t="s">
        <v>216</v>
      </c>
      <c r="D181" s="44">
        <v>2.99</v>
      </c>
      <c r="E181" s="64">
        <f t="shared" si="10"/>
        <v>43</v>
      </c>
      <c r="F181" s="59">
        <f t="shared" si="11"/>
        <v>0.22500000000000009</v>
      </c>
      <c r="G181" s="59">
        <v>0.625</v>
      </c>
      <c r="H181" s="41">
        <f t="shared" si="14"/>
        <v>55</v>
      </c>
      <c r="I181" s="42">
        <v>0.1</v>
      </c>
      <c r="J181" s="12">
        <v>50</v>
      </c>
      <c r="K181" s="12">
        <v>0</v>
      </c>
      <c r="L181" s="26">
        <v>1</v>
      </c>
      <c r="M181" s="27">
        <v>20</v>
      </c>
      <c r="N181" s="27">
        <v>19</v>
      </c>
      <c r="O181" s="27">
        <v>15</v>
      </c>
      <c r="P181" s="27">
        <v>54</v>
      </c>
      <c r="Q181" s="28">
        <v>89.7</v>
      </c>
      <c r="R181" s="29">
        <v>0.60200668896321097</v>
      </c>
      <c r="S181" s="12">
        <v>0</v>
      </c>
      <c r="T181" s="27">
        <v>16</v>
      </c>
      <c r="U181" s="27">
        <v>16</v>
      </c>
      <c r="V181" s="27">
        <v>16</v>
      </c>
      <c r="W181" s="27">
        <f t="shared" si="12"/>
        <v>48</v>
      </c>
      <c r="X181" s="28">
        <v>44.85</v>
      </c>
      <c r="Y181" s="30">
        <f t="shared" si="13"/>
        <v>1.0702341137123745</v>
      </c>
      <c r="Z181" s="13">
        <v>50</v>
      </c>
      <c r="AA181" s="31">
        <v>96040.43</v>
      </c>
      <c r="AB181" s="12">
        <v>0</v>
      </c>
      <c r="AC181" s="12">
        <v>0</v>
      </c>
      <c r="AD181" s="31">
        <v>96040.43</v>
      </c>
      <c r="AE181" s="32">
        <v>403650</v>
      </c>
      <c r="AF181" s="29">
        <v>0.23792996407778999</v>
      </c>
      <c r="AG181" s="12">
        <v>0</v>
      </c>
      <c r="AH181" s="31">
        <v>201200</v>
      </c>
      <c r="AI181" s="12">
        <v>8660</v>
      </c>
      <c r="AJ181" s="12">
        <v>1600</v>
      </c>
      <c r="AK181" s="31">
        <v>211460</v>
      </c>
      <c r="AL181" s="32">
        <v>299000</v>
      </c>
      <c r="AM181" s="29">
        <v>0.70722408026755901</v>
      </c>
      <c r="AN181" s="12">
        <v>0</v>
      </c>
      <c r="AO181" s="33">
        <v>19.3</v>
      </c>
      <c r="AP181" s="33">
        <v>6</v>
      </c>
      <c r="AQ181" s="33">
        <v>5</v>
      </c>
      <c r="AR181" s="33">
        <v>30.3</v>
      </c>
      <c r="AS181" s="28">
        <v>83.72</v>
      </c>
      <c r="AT181" s="29">
        <v>0.36192068800764499</v>
      </c>
      <c r="AU181" s="12">
        <v>0</v>
      </c>
    </row>
    <row r="182" spans="1:47" s="40" customFormat="1" ht="19.649999999999999" customHeight="1" x14ac:dyDescent="0.25">
      <c r="A182" s="54" t="s">
        <v>213</v>
      </c>
      <c r="B182" s="54" t="s">
        <v>214</v>
      </c>
      <c r="C182" s="54" t="s">
        <v>217</v>
      </c>
      <c r="D182" s="44">
        <v>1</v>
      </c>
      <c r="E182" s="64">
        <f t="shared" si="10"/>
        <v>83</v>
      </c>
      <c r="F182" s="59">
        <f t="shared" si="11"/>
        <v>0.25000000000000011</v>
      </c>
      <c r="G182" s="59">
        <v>0.6</v>
      </c>
      <c r="H182" s="41">
        <f t="shared" si="14"/>
        <v>110</v>
      </c>
      <c r="I182" s="42">
        <v>0.1</v>
      </c>
      <c r="J182" s="12">
        <v>100</v>
      </c>
      <c r="K182" s="12">
        <v>0</v>
      </c>
      <c r="L182" s="26">
        <v>2</v>
      </c>
      <c r="M182" s="27">
        <v>3</v>
      </c>
      <c r="N182" s="27">
        <v>2</v>
      </c>
      <c r="O182" s="27">
        <v>2</v>
      </c>
      <c r="P182" s="27">
        <v>7</v>
      </c>
      <c r="Q182" s="28">
        <v>30</v>
      </c>
      <c r="R182" s="29">
        <v>0.233333333333333</v>
      </c>
      <c r="S182" s="12">
        <v>0</v>
      </c>
      <c r="T182" s="27">
        <v>2</v>
      </c>
      <c r="U182" s="27">
        <v>1</v>
      </c>
      <c r="V182" s="27">
        <v>1</v>
      </c>
      <c r="W182" s="27">
        <f t="shared" si="12"/>
        <v>4</v>
      </c>
      <c r="X182" s="28">
        <v>15</v>
      </c>
      <c r="Y182" s="29">
        <f t="shared" si="13"/>
        <v>0.26666666666666666</v>
      </c>
      <c r="Z182" s="12">
        <v>0</v>
      </c>
      <c r="AA182" s="31">
        <v>139465.73000000001</v>
      </c>
      <c r="AB182" s="12">
        <v>25106</v>
      </c>
      <c r="AC182" s="12">
        <v>25106</v>
      </c>
      <c r="AD182" s="31">
        <v>189677.73</v>
      </c>
      <c r="AE182" s="32">
        <v>135000</v>
      </c>
      <c r="AF182" s="30">
        <v>1.4050202222222199</v>
      </c>
      <c r="AG182" s="13">
        <v>50</v>
      </c>
      <c r="AH182" s="31">
        <v>315000</v>
      </c>
      <c r="AI182" s="12">
        <v>1400</v>
      </c>
      <c r="AJ182" s="12">
        <v>0</v>
      </c>
      <c r="AK182" s="31">
        <v>316400</v>
      </c>
      <c r="AL182" s="32">
        <v>100000</v>
      </c>
      <c r="AM182" s="30">
        <v>3.1640000000000001</v>
      </c>
      <c r="AN182" s="13">
        <v>50</v>
      </c>
      <c r="AO182" s="33">
        <v>11</v>
      </c>
      <c r="AP182" s="33">
        <v>5</v>
      </c>
      <c r="AQ182" s="33">
        <v>5</v>
      </c>
      <c r="AR182" s="33">
        <v>21</v>
      </c>
      <c r="AS182" s="28">
        <v>28</v>
      </c>
      <c r="AT182" s="29">
        <v>0.75</v>
      </c>
      <c r="AU182" s="12">
        <v>0</v>
      </c>
    </row>
    <row r="183" spans="1:47" s="40" customFormat="1" ht="19.649999999999999" customHeight="1" x14ac:dyDescent="0.25">
      <c r="A183" s="54" t="s">
        <v>213</v>
      </c>
      <c r="B183" s="54" t="s">
        <v>214</v>
      </c>
      <c r="C183" s="54" t="s">
        <v>218</v>
      </c>
      <c r="D183" s="44">
        <v>3.35</v>
      </c>
      <c r="E183" s="64">
        <f t="shared" si="10"/>
        <v>110</v>
      </c>
      <c r="F183" s="59">
        <f t="shared" si="11"/>
        <v>0</v>
      </c>
      <c r="G183" s="59">
        <v>0.9</v>
      </c>
      <c r="H183" s="41">
        <f t="shared" si="14"/>
        <v>110</v>
      </c>
      <c r="I183" s="42">
        <v>0.1</v>
      </c>
      <c r="J183" s="12">
        <v>100</v>
      </c>
      <c r="K183" s="12">
        <v>0</v>
      </c>
      <c r="L183" s="26">
        <v>2</v>
      </c>
      <c r="M183" s="27">
        <v>16</v>
      </c>
      <c r="N183" s="27">
        <v>12</v>
      </c>
      <c r="O183" s="27">
        <v>7</v>
      </c>
      <c r="P183" s="27">
        <v>35</v>
      </c>
      <c r="Q183" s="28">
        <v>100.5</v>
      </c>
      <c r="R183" s="29">
        <v>0.34825870646766199</v>
      </c>
      <c r="S183" s="12">
        <v>0</v>
      </c>
      <c r="T183" s="27">
        <v>30</v>
      </c>
      <c r="U183" s="27">
        <v>26</v>
      </c>
      <c r="V183" s="27">
        <v>15</v>
      </c>
      <c r="W183" s="27">
        <f t="shared" si="12"/>
        <v>71</v>
      </c>
      <c r="X183" s="28">
        <v>50.25</v>
      </c>
      <c r="Y183" s="30">
        <f t="shared" si="13"/>
        <v>1.4129353233830846</v>
      </c>
      <c r="Z183" s="13">
        <v>50</v>
      </c>
      <c r="AA183" s="31">
        <v>549567.12</v>
      </c>
      <c r="AB183" s="12">
        <v>860</v>
      </c>
      <c r="AC183" s="12">
        <v>820</v>
      </c>
      <c r="AD183" s="31">
        <v>551247.12</v>
      </c>
      <c r="AE183" s="32">
        <v>452250</v>
      </c>
      <c r="AF183" s="30">
        <v>1.2188991044776101</v>
      </c>
      <c r="AG183" s="13">
        <v>50</v>
      </c>
      <c r="AH183" s="31">
        <v>171000</v>
      </c>
      <c r="AI183" s="12">
        <v>23200</v>
      </c>
      <c r="AJ183" s="12">
        <v>10000</v>
      </c>
      <c r="AK183" s="31">
        <v>204200</v>
      </c>
      <c r="AL183" s="32">
        <v>335000</v>
      </c>
      <c r="AM183" s="29">
        <v>0.60955223880596998</v>
      </c>
      <c r="AN183" s="12">
        <v>0</v>
      </c>
      <c r="AO183" s="33">
        <v>30.1</v>
      </c>
      <c r="AP183" s="33">
        <v>12.1</v>
      </c>
      <c r="AQ183" s="33">
        <v>6.5</v>
      </c>
      <c r="AR183" s="33">
        <v>48.7</v>
      </c>
      <c r="AS183" s="28">
        <v>93.8</v>
      </c>
      <c r="AT183" s="29">
        <v>0.51918976545842199</v>
      </c>
      <c r="AU183" s="12">
        <v>0</v>
      </c>
    </row>
    <row r="184" spans="1:47" s="40" customFormat="1" ht="19.649999999999999" customHeight="1" x14ac:dyDescent="0.25">
      <c r="A184" s="54" t="s">
        <v>213</v>
      </c>
      <c r="B184" s="54" t="s">
        <v>214</v>
      </c>
      <c r="C184" s="54" t="s">
        <v>219</v>
      </c>
      <c r="D184" s="44">
        <v>2.46</v>
      </c>
      <c r="E184" s="64">
        <f t="shared" si="10"/>
        <v>110</v>
      </c>
      <c r="F184" s="59">
        <f t="shared" si="11"/>
        <v>0</v>
      </c>
      <c r="G184" s="59">
        <v>1</v>
      </c>
      <c r="H184" s="41">
        <f t="shared" si="14"/>
        <v>110</v>
      </c>
      <c r="I184" s="42">
        <v>0.1</v>
      </c>
      <c r="J184" s="12">
        <v>100</v>
      </c>
      <c r="K184" s="12">
        <v>0</v>
      </c>
      <c r="L184" s="26">
        <v>2</v>
      </c>
      <c r="M184" s="27">
        <v>18</v>
      </c>
      <c r="N184" s="27">
        <v>8</v>
      </c>
      <c r="O184" s="27">
        <v>7</v>
      </c>
      <c r="P184" s="27">
        <v>33</v>
      </c>
      <c r="Q184" s="28">
        <v>73.8</v>
      </c>
      <c r="R184" s="29">
        <v>0.44715447154471499</v>
      </c>
      <c r="S184" s="12">
        <v>0</v>
      </c>
      <c r="T184" s="27">
        <v>13</v>
      </c>
      <c r="U184" s="27">
        <v>12</v>
      </c>
      <c r="V184" s="27">
        <v>12</v>
      </c>
      <c r="W184" s="27">
        <f t="shared" si="12"/>
        <v>37</v>
      </c>
      <c r="X184" s="28">
        <v>36.9</v>
      </c>
      <c r="Y184" s="30">
        <f t="shared" si="13"/>
        <v>1.0027100271002711</v>
      </c>
      <c r="Z184" s="13">
        <v>50</v>
      </c>
      <c r="AA184" s="31">
        <v>115805.59</v>
      </c>
      <c r="AB184" s="12">
        <v>6100</v>
      </c>
      <c r="AC184" s="12">
        <v>6100</v>
      </c>
      <c r="AD184" s="31">
        <v>128005.59</v>
      </c>
      <c r="AE184" s="32">
        <v>332100</v>
      </c>
      <c r="AF184" s="29">
        <v>0.38544290876242099</v>
      </c>
      <c r="AG184" s="12">
        <v>0</v>
      </c>
      <c r="AH184" s="31">
        <v>279700</v>
      </c>
      <c r="AI184" s="12">
        <v>23800</v>
      </c>
      <c r="AJ184" s="12">
        <v>22000</v>
      </c>
      <c r="AK184" s="31">
        <v>325500</v>
      </c>
      <c r="AL184" s="32">
        <v>246000</v>
      </c>
      <c r="AM184" s="30">
        <v>1.32317073170732</v>
      </c>
      <c r="AN184" s="13">
        <v>50</v>
      </c>
      <c r="AO184" s="33">
        <v>13.8</v>
      </c>
      <c r="AP184" s="33">
        <v>4.8</v>
      </c>
      <c r="AQ184" s="33">
        <v>2.8</v>
      </c>
      <c r="AR184" s="33">
        <v>21.4</v>
      </c>
      <c r="AS184" s="28">
        <v>68.88</v>
      </c>
      <c r="AT184" s="29">
        <v>0.31068524970964001</v>
      </c>
      <c r="AU184" s="12">
        <v>0</v>
      </c>
    </row>
    <row r="185" spans="1:47" s="40" customFormat="1" ht="19.649999999999999" customHeight="1" x14ac:dyDescent="0.25">
      <c r="A185" s="54" t="s">
        <v>213</v>
      </c>
      <c r="B185" s="54" t="s">
        <v>214</v>
      </c>
      <c r="C185" s="54" t="s">
        <v>220</v>
      </c>
      <c r="D185" s="44">
        <v>3.05</v>
      </c>
      <c r="E185" s="64">
        <f t="shared" si="10"/>
        <v>110</v>
      </c>
      <c r="F185" s="59">
        <f t="shared" si="11"/>
        <v>0</v>
      </c>
      <c r="G185" s="59">
        <v>0.8571428571428571</v>
      </c>
      <c r="H185" s="41">
        <f t="shared" si="14"/>
        <v>110</v>
      </c>
      <c r="I185" s="42">
        <v>0.1</v>
      </c>
      <c r="J185" s="12">
        <v>100</v>
      </c>
      <c r="K185" s="12">
        <v>0</v>
      </c>
      <c r="L185" s="26">
        <v>2</v>
      </c>
      <c r="M185" s="27">
        <v>10</v>
      </c>
      <c r="N185" s="27">
        <v>9</v>
      </c>
      <c r="O185" s="27">
        <v>9</v>
      </c>
      <c r="P185" s="27">
        <v>28</v>
      </c>
      <c r="Q185" s="28">
        <v>91.5</v>
      </c>
      <c r="R185" s="29">
        <v>0.30601092896174897</v>
      </c>
      <c r="S185" s="12">
        <v>0</v>
      </c>
      <c r="T185" s="27">
        <v>19</v>
      </c>
      <c r="U185" s="27">
        <v>18</v>
      </c>
      <c r="V185" s="27">
        <v>18</v>
      </c>
      <c r="W185" s="27">
        <f t="shared" si="12"/>
        <v>55</v>
      </c>
      <c r="X185" s="28">
        <v>45.75</v>
      </c>
      <c r="Y185" s="30">
        <f t="shared" si="13"/>
        <v>1.2021857923497268</v>
      </c>
      <c r="Z185" s="13">
        <v>50</v>
      </c>
      <c r="AA185" s="31">
        <v>320655.33</v>
      </c>
      <c r="AB185" s="12">
        <v>23820</v>
      </c>
      <c r="AC185" s="12">
        <v>3000</v>
      </c>
      <c r="AD185" s="31">
        <v>347475.33</v>
      </c>
      <c r="AE185" s="32">
        <v>411750</v>
      </c>
      <c r="AF185" s="29">
        <v>0.84389879781420696</v>
      </c>
      <c r="AG185" s="12">
        <v>0</v>
      </c>
      <c r="AH185" s="31">
        <v>377800</v>
      </c>
      <c r="AI185" s="12">
        <v>25920</v>
      </c>
      <c r="AJ185" s="12">
        <v>2000</v>
      </c>
      <c r="AK185" s="31">
        <v>405720</v>
      </c>
      <c r="AL185" s="32">
        <v>305000</v>
      </c>
      <c r="AM185" s="30">
        <v>1.3302295081967199</v>
      </c>
      <c r="AN185" s="13">
        <v>50</v>
      </c>
      <c r="AO185" s="33">
        <v>16.399999999999999</v>
      </c>
      <c r="AP185" s="33">
        <v>7.6</v>
      </c>
      <c r="AQ185" s="33">
        <v>5.8</v>
      </c>
      <c r="AR185" s="33">
        <v>29.8</v>
      </c>
      <c r="AS185" s="28">
        <v>85.4</v>
      </c>
      <c r="AT185" s="29">
        <v>0.34894613583138201</v>
      </c>
      <c r="AU185" s="12">
        <v>0</v>
      </c>
    </row>
    <row r="186" spans="1:47" s="40" customFormat="1" ht="19.649999999999999" customHeight="1" x14ac:dyDescent="0.25">
      <c r="A186" s="54" t="s">
        <v>213</v>
      </c>
      <c r="B186" s="54" t="s">
        <v>214</v>
      </c>
      <c r="C186" s="54" t="s">
        <v>221</v>
      </c>
      <c r="D186" s="44">
        <v>4.09</v>
      </c>
      <c r="E186" s="64">
        <f t="shared" si="10"/>
        <v>36</v>
      </c>
      <c r="F186" s="59">
        <f t="shared" si="11"/>
        <v>0.35000000000000009</v>
      </c>
      <c r="G186" s="59">
        <v>0.5</v>
      </c>
      <c r="H186" s="41">
        <f t="shared" si="14"/>
        <v>55</v>
      </c>
      <c r="I186" s="42">
        <v>0.1</v>
      </c>
      <c r="J186" s="12">
        <v>50</v>
      </c>
      <c r="K186" s="12">
        <v>0</v>
      </c>
      <c r="L186" s="26">
        <v>1</v>
      </c>
      <c r="M186" s="27">
        <v>15</v>
      </c>
      <c r="N186" s="27">
        <v>12</v>
      </c>
      <c r="O186" s="27">
        <v>9</v>
      </c>
      <c r="P186" s="27">
        <v>36</v>
      </c>
      <c r="Q186" s="28">
        <v>122.7</v>
      </c>
      <c r="R186" s="29">
        <v>0.29339853300733498</v>
      </c>
      <c r="S186" s="12">
        <v>0</v>
      </c>
      <c r="T186" s="27">
        <v>20</v>
      </c>
      <c r="U186" s="27">
        <v>18</v>
      </c>
      <c r="V186" s="27">
        <v>16</v>
      </c>
      <c r="W186" s="27">
        <f t="shared" si="12"/>
        <v>54</v>
      </c>
      <c r="X186" s="28">
        <v>61.35</v>
      </c>
      <c r="Y186" s="29">
        <f t="shared" si="13"/>
        <v>0.88019559902200484</v>
      </c>
      <c r="Z186" s="12">
        <v>0</v>
      </c>
      <c r="AA186" s="31">
        <v>512420.7</v>
      </c>
      <c r="AB186" s="12">
        <v>21206</v>
      </c>
      <c r="AC186" s="12">
        <v>11200</v>
      </c>
      <c r="AD186" s="31">
        <v>544826.69999999995</v>
      </c>
      <c r="AE186" s="32">
        <v>552150</v>
      </c>
      <c r="AF186" s="57">
        <v>0.98673675631621904</v>
      </c>
      <c r="AG186" s="13">
        <v>50</v>
      </c>
      <c r="AH186" s="31">
        <v>244800</v>
      </c>
      <c r="AI186" s="12">
        <v>4200</v>
      </c>
      <c r="AJ186" s="12">
        <v>4200</v>
      </c>
      <c r="AK186" s="31">
        <v>253200</v>
      </c>
      <c r="AL186" s="32">
        <v>409000</v>
      </c>
      <c r="AM186" s="29">
        <v>0.61907090464547698</v>
      </c>
      <c r="AN186" s="12">
        <v>0</v>
      </c>
      <c r="AO186" s="33">
        <v>22</v>
      </c>
      <c r="AP186" s="33">
        <v>7.6</v>
      </c>
      <c r="AQ186" s="33">
        <v>6.6</v>
      </c>
      <c r="AR186" s="33">
        <v>36.200000000000003</v>
      </c>
      <c r="AS186" s="28">
        <v>114.52</v>
      </c>
      <c r="AT186" s="29">
        <v>0.31610199091861702</v>
      </c>
      <c r="AU186" s="12">
        <v>0</v>
      </c>
    </row>
    <row r="187" spans="1:47" s="40" customFormat="1" ht="19.649999999999999" customHeight="1" x14ac:dyDescent="0.25">
      <c r="A187" s="54" t="s">
        <v>213</v>
      </c>
      <c r="B187" s="54" t="s">
        <v>214</v>
      </c>
      <c r="C187" s="54" t="s">
        <v>222</v>
      </c>
      <c r="D187" s="44">
        <v>2.88</v>
      </c>
      <c r="E187" s="64">
        <f t="shared" si="10"/>
        <v>91</v>
      </c>
      <c r="F187" s="59">
        <f t="shared" si="11"/>
        <v>0.45000000000000007</v>
      </c>
      <c r="G187" s="59">
        <v>0.4</v>
      </c>
      <c r="H187" s="41">
        <f t="shared" si="14"/>
        <v>165</v>
      </c>
      <c r="I187" s="42">
        <v>0.1</v>
      </c>
      <c r="J187" s="12">
        <v>150</v>
      </c>
      <c r="K187" s="12">
        <v>0</v>
      </c>
      <c r="L187" s="26">
        <v>3</v>
      </c>
      <c r="M187" s="27">
        <v>3</v>
      </c>
      <c r="N187" s="27">
        <v>2</v>
      </c>
      <c r="O187" s="27">
        <v>0</v>
      </c>
      <c r="P187" s="27">
        <v>5</v>
      </c>
      <c r="Q187" s="28">
        <v>86.4</v>
      </c>
      <c r="R187" s="29">
        <v>5.7870370370370398E-2</v>
      </c>
      <c r="S187" s="12">
        <v>0</v>
      </c>
      <c r="T187" s="27">
        <v>20</v>
      </c>
      <c r="U187" s="27">
        <v>20</v>
      </c>
      <c r="V187" s="27">
        <v>9</v>
      </c>
      <c r="W187" s="27">
        <f t="shared" si="12"/>
        <v>49</v>
      </c>
      <c r="X187" s="28">
        <v>43.2</v>
      </c>
      <c r="Y187" s="30">
        <f t="shared" si="13"/>
        <v>1.1342592592592591</v>
      </c>
      <c r="Z187" s="13">
        <v>50</v>
      </c>
      <c r="AA187" s="31">
        <v>453491.82</v>
      </c>
      <c r="AB187" s="12">
        <v>110</v>
      </c>
      <c r="AC187" s="12">
        <v>0</v>
      </c>
      <c r="AD187" s="31">
        <v>453601.82</v>
      </c>
      <c r="AE187" s="32">
        <v>388800</v>
      </c>
      <c r="AF187" s="30">
        <v>1.1666713477366299</v>
      </c>
      <c r="AG187" s="13">
        <v>50</v>
      </c>
      <c r="AH187" s="31">
        <v>300700</v>
      </c>
      <c r="AI187" s="12">
        <v>5180</v>
      </c>
      <c r="AJ187" s="12">
        <v>4800</v>
      </c>
      <c r="AK187" s="31">
        <v>310680</v>
      </c>
      <c r="AL187" s="32">
        <v>288000</v>
      </c>
      <c r="AM187" s="30">
        <v>1.0787500000000001</v>
      </c>
      <c r="AN187" s="13">
        <v>50</v>
      </c>
      <c r="AO187" s="33">
        <v>8.6999999999999993</v>
      </c>
      <c r="AP187" s="33">
        <v>0.3</v>
      </c>
      <c r="AQ187" s="33">
        <v>0.3</v>
      </c>
      <c r="AR187" s="33">
        <v>9.3000000000000007</v>
      </c>
      <c r="AS187" s="28">
        <v>80.64</v>
      </c>
      <c r="AT187" s="29">
        <v>0.115327380952381</v>
      </c>
      <c r="AU187" s="12">
        <v>0</v>
      </c>
    </row>
    <row r="188" spans="1:47" s="40" customFormat="1" ht="19.649999999999999" customHeight="1" x14ac:dyDescent="0.25">
      <c r="A188" s="54" t="s">
        <v>213</v>
      </c>
      <c r="B188" s="54" t="s">
        <v>214</v>
      </c>
      <c r="C188" s="54" t="s">
        <v>223</v>
      </c>
      <c r="D188" s="44">
        <v>2.54</v>
      </c>
      <c r="E188" s="64">
        <f t="shared" si="10"/>
        <v>0</v>
      </c>
      <c r="F188" s="59">
        <f t="shared" si="11"/>
        <v>0.25000000000000011</v>
      </c>
      <c r="G188" s="59">
        <v>0.6</v>
      </c>
      <c r="H188" s="41"/>
      <c r="I188" s="43"/>
      <c r="J188" s="12">
        <v>0</v>
      </c>
      <c r="K188" s="12">
        <v>0</v>
      </c>
      <c r="L188" s="26">
        <v>0</v>
      </c>
      <c r="M188" s="27">
        <v>9</v>
      </c>
      <c r="N188" s="27">
        <v>6</v>
      </c>
      <c r="O188" s="27">
        <v>4</v>
      </c>
      <c r="P188" s="27">
        <v>19</v>
      </c>
      <c r="Q188" s="28">
        <v>76.2</v>
      </c>
      <c r="R188" s="29">
        <v>0.249343832020997</v>
      </c>
      <c r="S188" s="12">
        <v>0</v>
      </c>
      <c r="T188" s="27">
        <v>6</v>
      </c>
      <c r="U188" s="27">
        <v>5</v>
      </c>
      <c r="V188" s="27">
        <v>4</v>
      </c>
      <c r="W188" s="27">
        <f t="shared" si="12"/>
        <v>15</v>
      </c>
      <c r="X188" s="28">
        <v>38.1</v>
      </c>
      <c r="Y188" s="29">
        <f t="shared" si="13"/>
        <v>0.39370078740157477</v>
      </c>
      <c r="Z188" s="12">
        <v>0</v>
      </c>
      <c r="AA188" s="31">
        <v>180420.15</v>
      </c>
      <c r="AB188" s="12">
        <v>300</v>
      </c>
      <c r="AC188" s="12">
        <v>300</v>
      </c>
      <c r="AD188" s="31">
        <v>181020.15</v>
      </c>
      <c r="AE188" s="32">
        <v>342900</v>
      </c>
      <c r="AF188" s="29">
        <v>0.52790944881889701</v>
      </c>
      <c r="AG188" s="12">
        <v>0</v>
      </c>
      <c r="AH188" s="31">
        <v>189700</v>
      </c>
      <c r="AI188" s="12">
        <v>2000</v>
      </c>
      <c r="AJ188" s="12">
        <v>1400</v>
      </c>
      <c r="AK188" s="31">
        <v>193100</v>
      </c>
      <c r="AL188" s="32">
        <v>254000</v>
      </c>
      <c r="AM188" s="29">
        <v>0.76023622047244099</v>
      </c>
      <c r="AN188" s="12">
        <v>0</v>
      </c>
      <c r="AO188" s="33">
        <v>18.2</v>
      </c>
      <c r="AP188" s="33">
        <v>6.4</v>
      </c>
      <c r="AQ188" s="33">
        <v>4.5999999999999996</v>
      </c>
      <c r="AR188" s="33">
        <v>29.2</v>
      </c>
      <c r="AS188" s="28">
        <v>71.12</v>
      </c>
      <c r="AT188" s="29">
        <v>0.41057367829021402</v>
      </c>
      <c r="AU188" s="12">
        <v>0</v>
      </c>
    </row>
    <row r="189" spans="1:47" s="40" customFormat="1" ht="19.649999999999999" customHeight="1" x14ac:dyDescent="0.25">
      <c r="A189" s="54" t="s">
        <v>213</v>
      </c>
      <c r="B189" s="54" t="s">
        <v>214</v>
      </c>
      <c r="C189" s="54" t="s">
        <v>224</v>
      </c>
      <c r="D189" s="44">
        <v>2.81</v>
      </c>
      <c r="E189" s="64">
        <f t="shared" si="10"/>
        <v>149</v>
      </c>
      <c r="F189" s="59">
        <f t="shared" si="11"/>
        <v>0.10000000000000009</v>
      </c>
      <c r="G189" s="59">
        <v>0.75</v>
      </c>
      <c r="H189" s="41">
        <f t="shared" si="14"/>
        <v>165</v>
      </c>
      <c r="I189" s="42">
        <v>0.1</v>
      </c>
      <c r="J189" s="12">
        <v>150</v>
      </c>
      <c r="K189" s="12">
        <v>0</v>
      </c>
      <c r="L189" s="26">
        <v>3</v>
      </c>
      <c r="M189" s="27">
        <v>20</v>
      </c>
      <c r="N189" s="27">
        <v>16</v>
      </c>
      <c r="O189" s="27">
        <v>16</v>
      </c>
      <c r="P189" s="27">
        <v>52</v>
      </c>
      <c r="Q189" s="28">
        <v>84.3</v>
      </c>
      <c r="R189" s="29">
        <v>0.61684460260972696</v>
      </c>
      <c r="S189" s="12">
        <v>0</v>
      </c>
      <c r="T189" s="27">
        <v>17</v>
      </c>
      <c r="U189" s="27">
        <v>16</v>
      </c>
      <c r="V189" s="27">
        <v>16</v>
      </c>
      <c r="W189" s="27">
        <f t="shared" si="12"/>
        <v>49</v>
      </c>
      <c r="X189" s="28">
        <v>42.15</v>
      </c>
      <c r="Y189" s="30">
        <f t="shared" si="13"/>
        <v>1.1625148279952551</v>
      </c>
      <c r="Z189" s="13">
        <v>50</v>
      </c>
      <c r="AA189" s="31">
        <v>504472.75</v>
      </c>
      <c r="AB189" s="12">
        <v>24800</v>
      </c>
      <c r="AC189" s="12">
        <v>12800</v>
      </c>
      <c r="AD189" s="31">
        <v>542072.75</v>
      </c>
      <c r="AE189" s="32">
        <v>379350</v>
      </c>
      <c r="AF189" s="30">
        <v>1.4289514959799701</v>
      </c>
      <c r="AG189" s="13">
        <v>50</v>
      </c>
      <c r="AH189" s="31">
        <v>303200</v>
      </c>
      <c r="AI189" s="12">
        <v>18040</v>
      </c>
      <c r="AJ189" s="12">
        <v>14840</v>
      </c>
      <c r="AK189" s="31">
        <v>336080</v>
      </c>
      <c r="AL189" s="32">
        <v>281000</v>
      </c>
      <c r="AM189" s="30">
        <v>1.1960142348754399</v>
      </c>
      <c r="AN189" s="13">
        <v>50</v>
      </c>
      <c r="AO189" s="33">
        <v>27.6</v>
      </c>
      <c r="AP189" s="33">
        <v>17.2</v>
      </c>
      <c r="AQ189" s="33">
        <v>9.1</v>
      </c>
      <c r="AR189" s="33">
        <v>53.9</v>
      </c>
      <c r="AS189" s="28">
        <v>78.680000000000007</v>
      </c>
      <c r="AT189" s="29">
        <v>0.685053380782918</v>
      </c>
      <c r="AU189" s="12">
        <v>0</v>
      </c>
    </row>
    <row r="190" spans="1:47" s="40" customFormat="1" ht="19.649999999999999" customHeight="1" x14ac:dyDescent="0.25">
      <c r="A190" s="54" t="s">
        <v>213</v>
      </c>
      <c r="B190" s="54" t="s">
        <v>214</v>
      </c>
      <c r="C190" s="54" t="s">
        <v>225</v>
      </c>
      <c r="D190" s="44">
        <v>2.94</v>
      </c>
      <c r="E190" s="64">
        <f t="shared" si="10"/>
        <v>55</v>
      </c>
      <c r="F190" s="59">
        <f t="shared" si="11"/>
        <v>0</v>
      </c>
      <c r="G190" s="59">
        <v>1</v>
      </c>
      <c r="H190" s="41">
        <f t="shared" si="14"/>
        <v>55</v>
      </c>
      <c r="I190" s="42">
        <v>0.1</v>
      </c>
      <c r="J190" s="12">
        <v>50</v>
      </c>
      <c r="K190" s="12">
        <v>0</v>
      </c>
      <c r="L190" s="26">
        <v>1</v>
      </c>
      <c r="M190" s="27">
        <v>8</v>
      </c>
      <c r="N190" s="27">
        <v>6</v>
      </c>
      <c r="O190" s="27">
        <v>4</v>
      </c>
      <c r="P190" s="27">
        <v>18</v>
      </c>
      <c r="Q190" s="28">
        <v>88.2</v>
      </c>
      <c r="R190" s="29">
        <v>0.20408163265306101</v>
      </c>
      <c r="S190" s="12">
        <v>0</v>
      </c>
      <c r="T190" s="27">
        <v>3</v>
      </c>
      <c r="U190" s="27">
        <v>1</v>
      </c>
      <c r="V190" s="27">
        <v>0</v>
      </c>
      <c r="W190" s="27">
        <f t="shared" si="12"/>
        <v>4</v>
      </c>
      <c r="X190" s="28">
        <v>44.1</v>
      </c>
      <c r="Y190" s="29">
        <f t="shared" si="13"/>
        <v>9.0702947845804988E-2</v>
      </c>
      <c r="Z190" s="12">
        <v>0</v>
      </c>
      <c r="AA190" s="31">
        <v>180156.81</v>
      </c>
      <c r="AB190" s="12">
        <v>29200</v>
      </c>
      <c r="AC190" s="12">
        <v>29200</v>
      </c>
      <c r="AD190" s="31">
        <v>238556.81</v>
      </c>
      <c r="AE190" s="32">
        <v>396900</v>
      </c>
      <c r="AF190" s="29">
        <v>0.60105016376921205</v>
      </c>
      <c r="AG190" s="12">
        <v>0</v>
      </c>
      <c r="AH190" s="31">
        <v>364500</v>
      </c>
      <c r="AI190" s="12">
        <v>1600</v>
      </c>
      <c r="AJ190" s="12">
        <v>800</v>
      </c>
      <c r="AK190" s="31">
        <v>366900</v>
      </c>
      <c r="AL190" s="32">
        <v>294000</v>
      </c>
      <c r="AM190" s="30">
        <v>1.24795918367347</v>
      </c>
      <c r="AN190" s="13">
        <v>50</v>
      </c>
      <c r="AO190" s="33">
        <v>21.3</v>
      </c>
      <c r="AP190" s="33">
        <v>8.1999999999999993</v>
      </c>
      <c r="AQ190" s="33">
        <v>5.4</v>
      </c>
      <c r="AR190" s="33">
        <v>34.9</v>
      </c>
      <c r="AS190" s="28">
        <v>82.32</v>
      </c>
      <c r="AT190" s="29">
        <v>0.42395529640427598</v>
      </c>
      <c r="AU190" s="12">
        <v>0</v>
      </c>
    </row>
    <row r="191" spans="1:47" s="40" customFormat="1" ht="19.649999999999999" customHeight="1" x14ac:dyDescent="0.25">
      <c r="A191" s="54" t="s">
        <v>213</v>
      </c>
      <c r="B191" s="54" t="s">
        <v>214</v>
      </c>
      <c r="C191" s="54" t="s">
        <v>226</v>
      </c>
      <c r="D191" s="44">
        <v>2.41</v>
      </c>
      <c r="E191" s="64">
        <f t="shared" si="10"/>
        <v>55</v>
      </c>
      <c r="F191" s="59">
        <f t="shared" si="11"/>
        <v>0</v>
      </c>
      <c r="G191" s="59">
        <v>1</v>
      </c>
      <c r="H191" s="41">
        <f t="shared" si="14"/>
        <v>55</v>
      </c>
      <c r="I191" s="42">
        <v>0.1</v>
      </c>
      <c r="J191" s="12">
        <v>50</v>
      </c>
      <c r="K191" s="12">
        <v>0</v>
      </c>
      <c r="L191" s="26">
        <v>1</v>
      </c>
      <c r="M191" s="27">
        <v>5</v>
      </c>
      <c r="N191" s="27">
        <v>5</v>
      </c>
      <c r="O191" s="27">
        <v>5</v>
      </c>
      <c r="P191" s="27">
        <v>15</v>
      </c>
      <c r="Q191" s="28">
        <v>72.3</v>
      </c>
      <c r="R191" s="29">
        <v>0.20746887966805</v>
      </c>
      <c r="S191" s="12">
        <v>0</v>
      </c>
      <c r="T191" s="27">
        <v>22</v>
      </c>
      <c r="U191" s="27">
        <v>19</v>
      </c>
      <c r="V191" s="27">
        <v>16</v>
      </c>
      <c r="W191" s="27">
        <f t="shared" si="12"/>
        <v>57</v>
      </c>
      <c r="X191" s="28">
        <v>36.15</v>
      </c>
      <c r="Y191" s="30">
        <f t="shared" si="13"/>
        <v>1.5767634854771786</v>
      </c>
      <c r="Z191" s="13">
        <v>50</v>
      </c>
      <c r="AA191" s="31">
        <v>153919.62</v>
      </c>
      <c r="AB191" s="12">
        <v>0</v>
      </c>
      <c r="AC191" s="12">
        <v>0</v>
      </c>
      <c r="AD191" s="31">
        <v>153919.62</v>
      </c>
      <c r="AE191" s="32">
        <v>325350</v>
      </c>
      <c r="AF191" s="29">
        <v>0.47308934993084401</v>
      </c>
      <c r="AG191" s="12">
        <v>0</v>
      </c>
      <c r="AH191" s="31">
        <v>137000</v>
      </c>
      <c r="AI191" s="12">
        <v>11000</v>
      </c>
      <c r="AJ191" s="12">
        <v>11000</v>
      </c>
      <c r="AK191" s="31">
        <v>159000</v>
      </c>
      <c r="AL191" s="32">
        <v>241000</v>
      </c>
      <c r="AM191" s="29">
        <v>0.65975103734439799</v>
      </c>
      <c r="AN191" s="12">
        <v>0</v>
      </c>
      <c r="AO191" s="33">
        <v>10.8</v>
      </c>
      <c r="AP191" s="33">
        <v>5</v>
      </c>
      <c r="AQ191" s="33">
        <v>5</v>
      </c>
      <c r="AR191" s="33">
        <v>20.8</v>
      </c>
      <c r="AS191" s="28">
        <v>67.48</v>
      </c>
      <c r="AT191" s="29">
        <v>0.30823947836395998</v>
      </c>
      <c r="AU191" s="12">
        <v>0</v>
      </c>
    </row>
    <row r="192" spans="1:47" s="40" customFormat="1" ht="19.649999999999999" customHeight="1" x14ac:dyDescent="0.25">
      <c r="A192" s="54" t="s">
        <v>213</v>
      </c>
      <c r="B192" s="54" t="s">
        <v>214</v>
      </c>
      <c r="C192" s="54" t="s">
        <v>227</v>
      </c>
      <c r="D192" s="44">
        <v>6.81</v>
      </c>
      <c r="E192" s="64">
        <f t="shared" si="10"/>
        <v>143</v>
      </c>
      <c r="F192" s="59">
        <f t="shared" si="11"/>
        <v>0.13571428571428579</v>
      </c>
      <c r="G192" s="59">
        <v>0.7142857142857143</v>
      </c>
      <c r="H192" s="41">
        <f t="shared" si="14"/>
        <v>165</v>
      </c>
      <c r="I192" s="42">
        <v>0.1</v>
      </c>
      <c r="J192" s="12">
        <v>150</v>
      </c>
      <c r="K192" s="12">
        <v>0</v>
      </c>
      <c r="L192" s="26">
        <v>3</v>
      </c>
      <c r="M192" s="27">
        <v>61</v>
      </c>
      <c r="N192" s="27">
        <v>50</v>
      </c>
      <c r="O192" s="27">
        <v>45</v>
      </c>
      <c r="P192" s="27">
        <v>156</v>
      </c>
      <c r="Q192" s="28">
        <v>204.3</v>
      </c>
      <c r="R192" s="29">
        <v>0.76358296622613797</v>
      </c>
      <c r="S192" s="12">
        <v>0</v>
      </c>
      <c r="T192" s="27">
        <v>44</v>
      </c>
      <c r="U192" s="27">
        <v>41</v>
      </c>
      <c r="V192" s="27">
        <v>38</v>
      </c>
      <c r="W192" s="27">
        <f t="shared" si="12"/>
        <v>123</v>
      </c>
      <c r="X192" s="28">
        <v>102.15</v>
      </c>
      <c r="Y192" s="30">
        <f t="shared" si="13"/>
        <v>1.2041116005873715</v>
      </c>
      <c r="Z192" s="13">
        <v>50</v>
      </c>
      <c r="AA192" s="31">
        <v>1398714.35</v>
      </c>
      <c r="AB192" s="12">
        <v>54</v>
      </c>
      <c r="AC192" s="12">
        <v>2</v>
      </c>
      <c r="AD192" s="31">
        <v>1398770.35</v>
      </c>
      <c r="AE192" s="32">
        <v>919350</v>
      </c>
      <c r="AF192" s="30">
        <v>1.52147751128515</v>
      </c>
      <c r="AG192" s="13">
        <v>50</v>
      </c>
      <c r="AH192" s="31">
        <v>650100</v>
      </c>
      <c r="AI192" s="12">
        <v>51480</v>
      </c>
      <c r="AJ192" s="12">
        <v>26200</v>
      </c>
      <c r="AK192" s="31">
        <v>727780</v>
      </c>
      <c r="AL192" s="32">
        <v>681000</v>
      </c>
      <c r="AM192" s="30">
        <v>1.06869309838473</v>
      </c>
      <c r="AN192" s="13">
        <v>50</v>
      </c>
      <c r="AO192" s="33">
        <v>21.9</v>
      </c>
      <c r="AP192" s="33">
        <v>15.6</v>
      </c>
      <c r="AQ192" s="33">
        <v>13.8</v>
      </c>
      <c r="AR192" s="33">
        <v>51.3</v>
      </c>
      <c r="AS192" s="28">
        <v>190.68</v>
      </c>
      <c r="AT192" s="29">
        <v>0.26903713027060999</v>
      </c>
      <c r="AU192" s="12">
        <v>0</v>
      </c>
    </row>
    <row r="193" spans="1:47" s="40" customFormat="1" ht="19.649999999999999" customHeight="1" x14ac:dyDescent="0.25">
      <c r="A193" s="54" t="s">
        <v>213</v>
      </c>
      <c r="B193" s="54" t="s">
        <v>214</v>
      </c>
      <c r="C193" s="54" t="s">
        <v>228</v>
      </c>
      <c r="D193" s="44">
        <v>1.8</v>
      </c>
      <c r="E193" s="64">
        <f t="shared" si="10"/>
        <v>0</v>
      </c>
      <c r="F193" s="59">
        <f t="shared" si="11"/>
        <v>0.18333333333333346</v>
      </c>
      <c r="G193" s="59">
        <v>0.66666666666666663</v>
      </c>
      <c r="H193" s="41"/>
      <c r="I193" s="43"/>
      <c r="J193" s="12">
        <v>0</v>
      </c>
      <c r="K193" s="12">
        <v>0</v>
      </c>
      <c r="L193" s="26">
        <v>0</v>
      </c>
      <c r="M193" s="27">
        <v>16</v>
      </c>
      <c r="N193" s="27">
        <v>14</v>
      </c>
      <c r="O193" s="27">
        <v>12</v>
      </c>
      <c r="P193" s="27">
        <v>42</v>
      </c>
      <c r="Q193" s="28">
        <v>54</v>
      </c>
      <c r="R193" s="29">
        <v>0.77777777777777801</v>
      </c>
      <c r="S193" s="12">
        <v>0</v>
      </c>
      <c r="T193" s="27">
        <v>2</v>
      </c>
      <c r="U193" s="27">
        <v>2</v>
      </c>
      <c r="V193" s="27">
        <v>2</v>
      </c>
      <c r="W193" s="27">
        <f t="shared" si="12"/>
        <v>6</v>
      </c>
      <c r="X193" s="28">
        <v>27</v>
      </c>
      <c r="Y193" s="29">
        <f t="shared" si="13"/>
        <v>0.22222222222222221</v>
      </c>
      <c r="Z193" s="12">
        <v>0</v>
      </c>
      <c r="AA193" s="31">
        <v>24496.16</v>
      </c>
      <c r="AB193" s="12">
        <v>60</v>
      </c>
      <c r="AC193" s="12">
        <v>60</v>
      </c>
      <c r="AD193" s="31">
        <v>24616.16</v>
      </c>
      <c r="AE193" s="32">
        <v>243000</v>
      </c>
      <c r="AF193" s="29">
        <v>0.10130106995884799</v>
      </c>
      <c r="AG193" s="12">
        <v>0</v>
      </c>
      <c r="AH193" s="31">
        <v>97800</v>
      </c>
      <c r="AI193" s="12">
        <v>2500</v>
      </c>
      <c r="AJ193" s="12">
        <v>2100</v>
      </c>
      <c r="AK193" s="31">
        <v>102400</v>
      </c>
      <c r="AL193" s="32">
        <v>180000</v>
      </c>
      <c r="AM193" s="29">
        <v>0.568888888888889</v>
      </c>
      <c r="AN193" s="12">
        <v>0</v>
      </c>
      <c r="AO193" s="33">
        <v>17.2</v>
      </c>
      <c r="AP193" s="33">
        <v>10.4</v>
      </c>
      <c r="AQ193" s="33">
        <v>7.8</v>
      </c>
      <c r="AR193" s="33">
        <v>35.4</v>
      </c>
      <c r="AS193" s="28">
        <v>50.4</v>
      </c>
      <c r="AT193" s="29">
        <v>0.702380952380952</v>
      </c>
      <c r="AU193" s="12">
        <v>0</v>
      </c>
    </row>
    <row r="194" spans="1:47" s="40" customFormat="1" ht="19.649999999999999" customHeight="1" x14ac:dyDescent="0.25">
      <c r="A194" s="54" t="s">
        <v>213</v>
      </c>
      <c r="B194" s="54" t="s">
        <v>214</v>
      </c>
      <c r="C194" s="54" t="s">
        <v>229</v>
      </c>
      <c r="D194" s="44">
        <v>3.57</v>
      </c>
      <c r="E194" s="64">
        <f t="shared" si="10"/>
        <v>275</v>
      </c>
      <c r="F194" s="59">
        <f t="shared" si="11"/>
        <v>0</v>
      </c>
      <c r="G194" s="59">
        <v>0.875</v>
      </c>
      <c r="H194" s="41">
        <f t="shared" si="14"/>
        <v>275</v>
      </c>
      <c r="I194" s="42">
        <v>0.1</v>
      </c>
      <c r="J194" s="12">
        <v>250</v>
      </c>
      <c r="K194" s="13">
        <v>50</v>
      </c>
      <c r="L194" s="26">
        <v>4</v>
      </c>
      <c r="M194" s="27">
        <v>43</v>
      </c>
      <c r="N194" s="27">
        <v>42</v>
      </c>
      <c r="O194" s="27">
        <v>41</v>
      </c>
      <c r="P194" s="27">
        <v>126</v>
      </c>
      <c r="Q194" s="28">
        <v>107.1</v>
      </c>
      <c r="R194" s="30">
        <v>1.1764705882352899</v>
      </c>
      <c r="S194" s="13">
        <v>50</v>
      </c>
      <c r="T194" s="27">
        <v>32</v>
      </c>
      <c r="U194" s="27">
        <v>29</v>
      </c>
      <c r="V194" s="27">
        <v>27</v>
      </c>
      <c r="W194" s="27">
        <f t="shared" si="12"/>
        <v>88</v>
      </c>
      <c r="X194" s="28">
        <v>53.55</v>
      </c>
      <c r="Y194" s="30">
        <f t="shared" si="13"/>
        <v>1.6433239962651729</v>
      </c>
      <c r="Z194" s="13">
        <v>50</v>
      </c>
      <c r="AA194" s="31">
        <v>90593.07</v>
      </c>
      <c r="AB194" s="12">
        <v>0</v>
      </c>
      <c r="AC194" s="12">
        <v>0</v>
      </c>
      <c r="AD194" s="31">
        <v>90593.07</v>
      </c>
      <c r="AE194" s="32">
        <v>481950</v>
      </c>
      <c r="AF194" s="29">
        <v>0.18797192654839701</v>
      </c>
      <c r="AG194" s="12">
        <v>0</v>
      </c>
      <c r="AH194" s="31">
        <v>356200</v>
      </c>
      <c r="AI194" s="12">
        <v>28120</v>
      </c>
      <c r="AJ194" s="12">
        <v>27720</v>
      </c>
      <c r="AK194" s="31">
        <v>412040</v>
      </c>
      <c r="AL194" s="32">
        <v>357000</v>
      </c>
      <c r="AM194" s="30">
        <v>1.15417366946779</v>
      </c>
      <c r="AN194" s="13">
        <v>50</v>
      </c>
      <c r="AO194" s="33">
        <v>51.2</v>
      </c>
      <c r="AP194" s="33">
        <v>35.9</v>
      </c>
      <c r="AQ194" s="33">
        <v>31.7</v>
      </c>
      <c r="AR194" s="33">
        <v>118.8</v>
      </c>
      <c r="AS194" s="28">
        <v>99.96</v>
      </c>
      <c r="AT194" s="30">
        <v>1.1884753901560601</v>
      </c>
      <c r="AU194" s="13">
        <v>50</v>
      </c>
    </row>
    <row r="195" spans="1:47" s="40" customFormat="1" ht="19.649999999999999" customHeight="1" x14ac:dyDescent="0.25">
      <c r="A195" s="54" t="s">
        <v>213</v>
      </c>
      <c r="B195" s="54" t="s">
        <v>214</v>
      </c>
      <c r="C195" s="54" t="s">
        <v>230</v>
      </c>
      <c r="D195" s="44">
        <v>6.44</v>
      </c>
      <c r="E195" s="64">
        <f t="shared" si="10"/>
        <v>55</v>
      </c>
      <c r="F195" s="59">
        <f t="shared" si="11"/>
        <v>0</v>
      </c>
      <c r="G195" s="59">
        <v>0.92307692307692313</v>
      </c>
      <c r="H195" s="41">
        <f t="shared" si="14"/>
        <v>55</v>
      </c>
      <c r="I195" s="42">
        <v>0.1</v>
      </c>
      <c r="J195" s="12">
        <v>50</v>
      </c>
      <c r="K195" s="12">
        <v>0</v>
      </c>
      <c r="L195" s="26">
        <v>1</v>
      </c>
      <c r="M195" s="27">
        <v>37</v>
      </c>
      <c r="N195" s="27">
        <v>28</v>
      </c>
      <c r="O195" s="27">
        <v>24</v>
      </c>
      <c r="P195" s="27">
        <v>89</v>
      </c>
      <c r="Q195" s="28">
        <v>193.2</v>
      </c>
      <c r="R195" s="29">
        <v>0.46066252587991702</v>
      </c>
      <c r="S195" s="12">
        <v>0</v>
      </c>
      <c r="T195" s="27">
        <v>25</v>
      </c>
      <c r="U195" s="27">
        <v>17</v>
      </c>
      <c r="V195" s="27">
        <v>15</v>
      </c>
      <c r="W195" s="27">
        <f t="shared" si="12"/>
        <v>57</v>
      </c>
      <c r="X195" s="28">
        <v>96.6</v>
      </c>
      <c r="Y195" s="29">
        <f t="shared" si="13"/>
        <v>0.59006211180124224</v>
      </c>
      <c r="Z195" s="12">
        <v>0</v>
      </c>
      <c r="AA195" s="31">
        <v>729244.86</v>
      </c>
      <c r="AB195" s="12">
        <v>3000</v>
      </c>
      <c r="AC195" s="12">
        <v>3000</v>
      </c>
      <c r="AD195" s="31">
        <v>735244.86</v>
      </c>
      <c r="AE195" s="32">
        <v>869400</v>
      </c>
      <c r="AF195" s="29">
        <v>0.84569227053140095</v>
      </c>
      <c r="AG195" s="12">
        <v>0</v>
      </c>
      <c r="AH195" s="31">
        <v>851700</v>
      </c>
      <c r="AI195" s="12">
        <v>18040</v>
      </c>
      <c r="AJ195" s="12">
        <v>2800</v>
      </c>
      <c r="AK195" s="31">
        <v>872540</v>
      </c>
      <c r="AL195" s="32">
        <v>644000</v>
      </c>
      <c r="AM195" s="30">
        <v>1.3548757763975201</v>
      </c>
      <c r="AN195" s="13">
        <v>50</v>
      </c>
      <c r="AO195" s="33">
        <v>25.7</v>
      </c>
      <c r="AP195" s="33">
        <v>13.8</v>
      </c>
      <c r="AQ195" s="33">
        <v>10.6</v>
      </c>
      <c r="AR195" s="33">
        <v>50.1</v>
      </c>
      <c r="AS195" s="28">
        <v>180.32</v>
      </c>
      <c r="AT195" s="29">
        <v>0.277839396628216</v>
      </c>
      <c r="AU195" s="12">
        <v>0</v>
      </c>
    </row>
    <row r="196" spans="1:47" s="40" customFormat="1" ht="19.649999999999999" customHeight="1" x14ac:dyDescent="0.25">
      <c r="A196" s="54" t="s">
        <v>213</v>
      </c>
      <c r="B196" s="54" t="s">
        <v>214</v>
      </c>
      <c r="C196" s="54" t="s">
        <v>231</v>
      </c>
      <c r="D196" s="44">
        <v>1.88</v>
      </c>
      <c r="E196" s="64">
        <f t="shared" si="10"/>
        <v>165</v>
      </c>
      <c r="F196" s="59">
        <f t="shared" si="11"/>
        <v>0</v>
      </c>
      <c r="G196" s="59">
        <v>1</v>
      </c>
      <c r="H196" s="41">
        <f t="shared" si="14"/>
        <v>165</v>
      </c>
      <c r="I196" s="42">
        <v>0.1</v>
      </c>
      <c r="J196" s="12">
        <v>150</v>
      </c>
      <c r="K196" s="12">
        <v>0</v>
      </c>
      <c r="L196" s="26">
        <v>3</v>
      </c>
      <c r="M196" s="27">
        <v>22</v>
      </c>
      <c r="N196" s="27">
        <v>20</v>
      </c>
      <c r="O196" s="27">
        <v>15</v>
      </c>
      <c r="P196" s="27">
        <v>57</v>
      </c>
      <c r="Q196" s="28">
        <v>56.4</v>
      </c>
      <c r="R196" s="30">
        <v>1.0106382978723401</v>
      </c>
      <c r="S196" s="13">
        <v>50</v>
      </c>
      <c r="T196" s="27">
        <v>16</v>
      </c>
      <c r="U196" s="27">
        <v>14</v>
      </c>
      <c r="V196" s="27">
        <v>9</v>
      </c>
      <c r="W196" s="27">
        <f t="shared" si="12"/>
        <v>39</v>
      </c>
      <c r="X196" s="28">
        <v>28.2</v>
      </c>
      <c r="Y196" s="30">
        <f t="shared" si="13"/>
        <v>1.3829787234042554</v>
      </c>
      <c r="Z196" s="13">
        <v>50</v>
      </c>
      <c r="AA196" s="31">
        <v>184451.69</v>
      </c>
      <c r="AB196" s="12">
        <v>24826</v>
      </c>
      <c r="AC196" s="12">
        <v>24746</v>
      </c>
      <c r="AD196" s="31">
        <v>234023.69</v>
      </c>
      <c r="AE196" s="32">
        <v>253800</v>
      </c>
      <c r="AF196" s="29">
        <v>0.92207915681639097</v>
      </c>
      <c r="AG196" s="12">
        <v>0</v>
      </c>
      <c r="AH196" s="31">
        <v>195200</v>
      </c>
      <c r="AI196" s="12">
        <v>10000</v>
      </c>
      <c r="AJ196" s="12">
        <v>9000</v>
      </c>
      <c r="AK196" s="31">
        <v>214200</v>
      </c>
      <c r="AL196" s="32">
        <v>188000</v>
      </c>
      <c r="AM196" s="30">
        <v>1.1393617021276601</v>
      </c>
      <c r="AN196" s="13">
        <v>50</v>
      </c>
      <c r="AO196" s="33">
        <v>15.3</v>
      </c>
      <c r="AP196" s="33">
        <v>4.9000000000000004</v>
      </c>
      <c r="AQ196" s="33">
        <v>3.9</v>
      </c>
      <c r="AR196" s="33">
        <v>24.1</v>
      </c>
      <c r="AS196" s="28">
        <v>52.64</v>
      </c>
      <c r="AT196" s="29">
        <v>0.45782674772036502</v>
      </c>
      <c r="AU196" s="12">
        <v>0</v>
      </c>
    </row>
    <row r="197" spans="1:47" s="40" customFormat="1" ht="19.649999999999999" customHeight="1" x14ac:dyDescent="0.25">
      <c r="A197" s="54" t="s">
        <v>213</v>
      </c>
      <c r="B197" s="54" t="s">
        <v>214</v>
      </c>
      <c r="C197" s="54" t="s">
        <v>232</v>
      </c>
      <c r="D197" s="44">
        <v>3.3</v>
      </c>
      <c r="E197" s="64">
        <f t="shared" ref="E197:E256" si="15">ROUNDUP(H197-H197*F197,0)</f>
        <v>96</v>
      </c>
      <c r="F197" s="59">
        <f t="shared" ref="F197:F256" si="16">IF(G197&lt;0.8,(0.05+0.8-G197),0)</f>
        <v>0.13571428571428579</v>
      </c>
      <c r="G197" s="59">
        <v>0.7142857142857143</v>
      </c>
      <c r="H197" s="41">
        <f t="shared" ref="H197:H255" si="17">J197+J197*I197</f>
        <v>110</v>
      </c>
      <c r="I197" s="42">
        <v>0.1</v>
      </c>
      <c r="J197" s="12">
        <v>100</v>
      </c>
      <c r="K197" s="12">
        <v>0</v>
      </c>
      <c r="L197" s="26">
        <v>2</v>
      </c>
      <c r="M197" s="27">
        <v>33</v>
      </c>
      <c r="N197" s="27">
        <v>24</v>
      </c>
      <c r="O197" s="27">
        <v>17</v>
      </c>
      <c r="P197" s="27">
        <v>74</v>
      </c>
      <c r="Q197" s="28">
        <v>99</v>
      </c>
      <c r="R197" s="29">
        <v>0.74747474747474696</v>
      </c>
      <c r="S197" s="12">
        <v>0</v>
      </c>
      <c r="T197" s="27">
        <v>13</v>
      </c>
      <c r="U197" s="27">
        <v>13</v>
      </c>
      <c r="V197" s="27">
        <v>13</v>
      </c>
      <c r="W197" s="27">
        <f t="shared" ref="W197:W257" si="18">T197+U197+V197</f>
        <v>39</v>
      </c>
      <c r="X197" s="28">
        <v>49.5</v>
      </c>
      <c r="Y197" s="29">
        <f t="shared" ref="Y197:Y256" si="19">W197/X197</f>
        <v>0.78787878787878785</v>
      </c>
      <c r="Z197" s="12">
        <v>0</v>
      </c>
      <c r="AA197" s="31">
        <v>316814.52</v>
      </c>
      <c r="AB197" s="12">
        <v>6552</v>
      </c>
      <c r="AC197" s="12">
        <v>6002</v>
      </c>
      <c r="AD197" s="31">
        <v>329368.52</v>
      </c>
      <c r="AE197" s="32">
        <v>445500</v>
      </c>
      <c r="AF197" s="29">
        <v>0.73932327721660995</v>
      </c>
      <c r="AG197" s="12">
        <v>0</v>
      </c>
      <c r="AH197" s="31">
        <v>535600</v>
      </c>
      <c r="AI197" s="12">
        <v>27260</v>
      </c>
      <c r="AJ197" s="12">
        <v>9360</v>
      </c>
      <c r="AK197" s="31">
        <v>572220</v>
      </c>
      <c r="AL197" s="32">
        <v>330000</v>
      </c>
      <c r="AM197" s="30">
        <v>1.734</v>
      </c>
      <c r="AN197" s="13">
        <v>50</v>
      </c>
      <c r="AO197" s="33">
        <v>53</v>
      </c>
      <c r="AP197" s="33">
        <v>27.3</v>
      </c>
      <c r="AQ197" s="33">
        <v>16.399999999999999</v>
      </c>
      <c r="AR197" s="33">
        <v>96.7</v>
      </c>
      <c r="AS197" s="28">
        <v>92.4</v>
      </c>
      <c r="AT197" s="30">
        <v>1.0465367965368</v>
      </c>
      <c r="AU197" s="13">
        <v>50</v>
      </c>
    </row>
    <row r="198" spans="1:47" s="40" customFormat="1" ht="19.649999999999999" customHeight="1" x14ac:dyDescent="0.25">
      <c r="A198" s="54" t="s">
        <v>213</v>
      </c>
      <c r="B198" s="54" t="s">
        <v>214</v>
      </c>
      <c r="C198" s="54" t="s">
        <v>233</v>
      </c>
      <c r="D198" s="44">
        <v>3.11</v>
      </c>
      <c r="E198" s="64">
        <f t="shared" si="15"/>
        <v>110</v>
      </c>
      <c r="F198" s="59">
        <f t="shared" si="16"/>
        <v>0</v>
      </c>
      <c r="G198" s="59">
        <v>1</v>
      </c>
      <c r="H198" s="41">
        <f t="shared" si="17"/>
        <v>110</v>
      </c>
      <c r="I198" s="42">
        <v>0.1</v>
      </c>
      <c r="J198" s="12">
        <v>100</v>
      </c>
      <c r="K198" s="12">
        <v>0</v>
      </c>
      <c r="L198" s="26">
        <v>2</v>
      </c>
      <c r="M198" s="27">
        <v>17</v>
      </c>
      <c r="N198" s="27">
        <v>12</v>
      </c>
      <c r="O198" s="27">
        <v>10</v>
      </c>
      <c r="P198" s="27">
        <v>39</v>
      </c>
      <c r="Q198" s="28">
        <v>93.3</v>
      </c>
      <c r="R198" s="29">
        <v>0.41800643086816702</v>
      </c>
      <c r="S198" s="12">
        <v>0</v>
      </c>
      <c r="T198" s="27">
        <v>33</v>
      </c>
      <c r="U198" s="27">
        <v>32</v>
      </c>
      <c r="V198" s="27">
        <v>25</v>
      </c>
      <c r="W198" s="27">
        <f t="shared" si="18"/>
        <v>90</v>
      </c>
      <c r="X198" s="28">
        <v>46.65</v>
      </c>
      <c r="Y198" s="30">
        <f t="shared" si="19"/>
        <v>1.9292604501607717</v>
      </c>
      <c r="Z198" s="13">
        <v>50</v>
      </c>
      <c r="AA198" s="31">
        <v>534084.62</v>
      </c>
      <c r="AB198" s="12">
        <v>23000</v>
      </c>
      <c r="AC198" s="12">
        <v>20000</v>
      </c>
      <c r="AD198" s="31">
        <v>577084.62</v>
      </c>
      <c r="AE198" s="32">
        <v>419850</v>
      </c>
      <c r="AF198" s="30">
        <v>1.3745018935333999</v>
      </c>
      <c r="AG198" s="13">
        <v>50</v>
      </c>
      <c r="AH198" s="31">
        <v>265000</v>
      </c>
      <c r="AI198" s="12">
        <v>18000</v>
      </c>
      <c r="AJ198" s="12">
        <v>200</v>
      </c>
      <c r="AK198" s="31">
        <v>283200</v>
      </c>
      <c r="AL198" s="32">
        <v>311000</v>
      </c>
      <c r="AM198" s="29">
        <v>0.91061093247588398</v>
      </c>
      <c r="AN198" s="12">
        <v>0</v>
      </c>
      <c r="AO198" s="33">
        <v>40.799999999999997</v>
      </c>
      <c r="AP198" s="33">
        <v>22</v>
      </c>
      <c r="AQ198" s="33">
        <v>11.4</v>
      </c>
      <c r="AR198" s="33">
        <v>74.2</v>
      </c>
      <c r="AS198" s="28">
        <v>87.08</v>
      </c>
      <c r="AT198" s="29">
        <v>0.85209003215434098</v>
      </c>
      <c r="AU198" s="12">
        <v>0</v>
      </c>
    </row>
    <row r="199" spans="1:47" s="40" customFormat="1" ht="19.649999999999999" customHeight="1" x14ac:dyDescent="0.25">
      <c r="A199" s="54" t="s">
        <v>213</v>
      </c>
      <c r="B199" s="54" t="s">
        <v>214</v>
      </c>
      <c r="C199" s="54" t="s">
        <v>234</v>
      </c>
      <c r="D199" s="44">
        <v>3.58</v>
      </c>
      <c r="E199" s="64">
        <f t="shared" si="15"/>
        <v>52</v>
      </c>
      <c r="F199" s="59">
        <f t="shared" si="16"/>
        <v>7.2222222222222299E-2</v>
      </c>
      <c r="G199" s="59">
        <v>0.77777777777777779</v>
      </c>
      <c r="H199" s="41">
        <f t="shared" si="17"/>
        <v>55</v>
      </c>
      <c r="I199" s="42">
        <v>0.1</v>
      </c>
      <c r="J199" s="12">
        <v>50</v>
      </c>
      <c r="K199" s="12">
        <v>0</v>
      </c>
      <c r="L199" s="26">
        <v>1</v>
      </c>
      <c r="M199" s="27">
        <v>7</v>
      </c>
      <c r="N199" s="27">
        <v>6</v>
      </c>
      <c r="O199" s="27">
        <v>3</v>
      </c>
      <c r="P199" s="27">
        <v>16</v>
      </c>
      <c r="Q199" s="28">
        <v>107.4</v>
      </c>
      <c r="R199" s="29">
        <v>0.148975791433892</v>
      </c>
      <c r="S199" s="12">
        <v>0</v>
      </c>
      <c r="T199" s="27">
        <v>13</v>
      </c>
      <c r="U199" s="27">
        <v>12</v>
      </c>
      <c r="V199" s="27">
        <v>3</v>
      </c>
      <c r="W199" s="27">
        <f t="shared" si="18"/>
        <v>28</v>
      </c>
      <c r="X199" s="28">
        <v>53.7</v>
      </c>
      <c r="Y199" s="29">
        <f t="shared" si="19"/>
        <v>0.52141527001862198</v>
      </c>
      <c r="Z199" s="12">
        <v>0</v>
      </c>
      <c r="AA199" s="31">
        <v>412793.41</v>
      </c>
      <c r="AB199" s="12">
        <v>10226</v>
      </c>
      <c r="AC199" s="12">
        <v>0</v>
      </c>
      <c r="AD199" s="31">
        <v>423019.41</v>
      </c>
      <c r="AE199" s="32">
        <v>483300</v>
      </c>
      <c r="AF199" s="29">
        <v>0.87527293606455603</v>
      </c>
      <c r="AG199" s="12">
        <v>0</v>
      </c>
      <c r="AH199" s="31">
        <v>379800</v>
      </c>
      <c r="AI199" s="12">
        <v>14300</v>
      </c>
      <c r="AJ199" s="12">
        <v>7700</v>
      </c>
      <c r="AK199" s="31">
        <v>401800</v>
      </c>
      <c r="AL199" s="32">
        <v>358000</v>
      </c>
      <c r="AM199" s="30">
        <v>1.1223463687150801</v>
      </c>
      <c r="AN199" s="13">
        <v>50</v>
      </c>
      <c r="AO199" s="33">
        <v>18.100000000000001</v>
      </c>
      <c r="AP199" s="33">
        <v>7</v>
      </c>
      <c r="AQ199" s="33">
        <v>5.4</v>
      </c>
      <c r="AR199" s="33">
        <v>30.5</v>
      </c>
      <c r="AS199" s="28">
        <v>100.24</v>
      </c>
      <c r="AT199" s="29">
        <v>0.30426975259377498</v>
      </c>
      <c r="AU199" s="12">
        <v>0</v>
      </c>
    </row>
    <row r="200" spans="1:47" s="40" customFormat="1" ht="19.649999999999999" customHeight="1" x14ac:dyDescent="0.25">
      <c r="A200" s="54" t="s">
        <v>213</v>
      </c>
      <c r="B200" s="54" t="s">
        <v>214</v>
      </c>
      <c r="C200" s="54" t="s">
        <v>235</v>
      </c>
      <c r="D200" s="44">
        <v>4.46</v>
      </c>
      <c r="E200" s="64">
        <f t="shared" si="15"/>
        <v>165</v>
      </c>
      <c r="F200" s="59">
        <f t="shared" si="16"/>
        <v>0</v>
      </c>
      <c r="G200" s="59">
        <v>0.9</v>
      </c>
      <c r="H200" s="41">
        <f t="shared" si="17"/>
        <v>165</v>
      </c>
      <c r="I200" s="42">
        <v>0.1</v>
      </c>
      <c r="J200" s="12">
        <v>150</v>
      </c>
      <c r="K200" s="12">
        <v>0</v>
      </c>
      <c r="L200" s="26">
        <v>3</v>
      </c>
      <c r="M200" s="27">
        <v>30</v>
      </c>
      <c r="N200" s="27">
        <v>27</v>
      </c>
      <c r="O200" s="27">
        <v>21</v>
      </c>
      <c r="P200" s="27">
        <v>78</v>
      </c>
      <c r="Q200" s="28">
        <v>133.80000000000001</v>
      </c>
      <c r="R200" s="29">
        <v>0.58295964125560495</v>
      </c>
      <c r="S200" s="12">
        <v>0</v>
      </c>
      <c r="T200" s="27">
        <v>25</v>
      </c>
      <c r="U200" s="27">
        <v>24</v>
      </c>
      <c r="V200" s="27">
        <v>20</v>
      </c>
      <c r="W200" s="27">
        <f t="shared" si="18"/>
        <v>69</v>
      </c>
      <c r="X200" s="28">
        <v>66.900000000000006</v>
      </c>
      <c r="Y200" s="30">
        <f t="shared" si="19"/>
        <v>1.0313901345291479</v>
      </c>
      <c r="Z200" s="13">
        <v>50</v>
      </c>
      <c r="AA200" s="31">
        <v>1671654.77</v>
      </c>
      <c r="AB200" s="12">
        <v>123320</v>
      </c>
      <c r="AC200" s="12">
        <v>64100</v>
      </c>
      <c r="AD200" s="31">
        <v>1859074.77</v>
      </c>
      <c r="AE200" s="32">
        <v>602100</v>
      </c>
      <c r="AF200" s="30">
        <v>3.0876511709018399</v>
      </c>
      <c r="AG200" s="13">
        <v>50</v>
      </c>
      <c r="AH200" s="31">
        <v>581500</v>
      </c>
      <c r="AI200" s="12">
        <v>22000</v>
      </c>
      <c r="AJ200" s="12">
        <v>14600</v>
      </c>
      <c r="AK200" s="31">
        <v>618100</v>
      </c>
      <c r="AL200" s="32">
        <v>446000</v>
      </c>
      <c r="AM200" s="30">
        <v>1.38587443946188</v>
      </c>
      <c r="AN200" s="13">
        <v>50</v>
      </c>
      <c r="AO200" s="33">
        <v>50.4</v>
      </c>
      <c r="AP200" s="33">
        <v>30.2</v>
      </c>
      <c r="AQ200" s="33">
        <v>22</v>
      </c>
      <c r="AR200" s="33">
        <v>102.6</v>
      </c>
      <c r="AS200" s="28">
        <v>124.88</v>
      </c>
      <c r="AT200" s="29">
        <v>0.82158872517616899</v>
      </c>
      <c r="AU200" s="12">
        <v>0</v>
      </c>
    </row>
    <row r="201" spans="1:47" s="40" customFormat="1" ht="19.649999999999999" customHeight="1" x14ac:dyDescent="0.25">
      <c r="A201" s="54" t="s">
        <v>213</v>
      </c>
      <c r="B201" s="54" t="s">
        <v>214</v>
      </c>
      <c r="C201" s="54" t="s">
        <v>236</v>
      </c>
      <c r="D201" s="44">
        <v>4.43</v>
      </c>
      <c r="E201" s="64">
        <f t="shared" si="15"/>
        <v>72</v>
      </c>
      <c r="F201" s="59">
        <f t="shared" si="16"/>
        <v>0.35000000000000009</v>
      </c>
      <c r="G201" s="59">
        <v>0.5</v>
      </c>
      <c r="H201" s="41">
        <f t="shared" si="17"/>
        <v>110</v>
      </c>
      <c r="I201" s="42">
        <v>0.1</v>
      </c>
      <c r="J201" s="12">
        <v>100</v>
      </c>
      <c r="K201" s="12">
        <v>0</v>
      </c>
      <c r="L201" s="26">
        <v>2</v>
      </c>
      <c r="M201" s="27">
        <v>34</v>
      </c>
      <c r="N201" s="27">
        <v>28</v>
      </c>
      <c r="O201" s="27">
        <v>26</v>
      </c>
      <c r="P201" s="27">
        <v>88</v>
      </c>
      <c r="Q201" s="28">
        <v>132.9</v>
      </c>
      <c r="R201" s="29">
        <v>0.662151993980437</v>
      </c>
      <c r="S201" s="12">
        <v>0</v>
      </c>
      <c r="T201" s="27">
        <v>29</v>
      </c>
      <c r="U201" s="27">
        <v>29</v>
      </c>
      <c r="V201" s="27">
        <v>27</v>
      </c>
      <c r="W201" s="27">
        <f t="shared" si="18"/>
        <v>85</v>
      </c>
      <c r="X201" s="28">
        <v>66.45</v>
      </c>
      <c r="Y201" s="30">
        <f t="shared" si="19"/>
        <v>1.2791572610985702</v>
      </c>
      <c r="Z201" s="13">
        <v>50</v>
      </c>
      <c r="AA201" s="31">
        <f>506193.74+300000</f>
        <v>806193.74</v>
      </c>
      <c r="AB201" s="12">
        <v>0</v>
      </c>
      <c r="AC201" s="12">
        <v>0</v>
      </c>
      <c r="AD201" s="31">
        <f>506193.74+300000</f>
        <v>806193.74</v>
      </c>
      <c r="AE201" s="32">
        <v>598050</v>
      </c>
      <c r="AF201" s="30">
        <f>AD201/AE201</f>
        <v>1.3480373547362261</v>
      </c>
      <c r="AG201" s="13">
        <v>50</v>
      </c>
      <c r="AH201" s="31">
        <v>217100</v>
      </c>
      <c r="AI201" s="12">
        <v>20120</v>
      </c>
      <c r="AJ201" s="12">
        <v>16220</v>
      </c>
      <c r="AK201" s="31">
        <v>253440</v>
      </c>
      <c r="AL201" s="32">
        <v>443000</v>
      </c>
      <c r="AM201" s="29">
        <v>0.57209932279909703</v>
      </c>
      <c r="AN201" s="12">
        <v>0</v>
      </c>
      <c r="AO201" s="33">
        <v>24</v>
      </c>
      <c r="AP201" s="33">
        <v>11.4</v>
      </c>
      <c r="AQ201" s="33">
        <v>9.4</v>
      </c>
      <c r="AR201" s="33">
        <v>44.8</v>
      </c>
      <c r="AS201" s="28">
        <v>124.04</v>
      </c>
      <c r="AT201" s="29">
        <v>0.36117381489841999</v>
      </c>
      <c r="AU201" s="12">
        <v>0</v>
      </c>
    </row>
    <row r="202" spans="1:47" s="40" customFormat="1" ht="19.649999999999999" customHeight="1" x14ac:dyDescent="0.25">
      <c r="A202" s="54" t="s">
        <v>213</v>
      </c>
      <c r="B202" s="54" t="s">
        <v>237</v>
      </c>
      <c r="C202" s="54" t="s">
        <v>238</v>
      </c>
      <c r="D202" s="44">
        <v>1.58</v>
      </c>
      <c r="E202" s="64">
        <f t="shared" si="15"/>
        <v>72</v>
      </c>
      <c r="F202" s="59">
        <f t="shared" si="16"/>
        <v>0.35000000000000009</v>
      </c>
      <c r="G202" s="59">
        <v>0.5</v>
      </c>
      <c r="H202" s="41">
        <f t="shared" si="17"/>
        <v>110</v>
      </c>
      <c r="I202" s="42">
        <v>0.1</v>
      </c>
      <c r="J202" s="12">
        <v>100</v>
      </c>
      <c r="K202" s="12">
        <v>0</v>
      </c>
      <c r="L202" s="26">
        <v>2</v>
      </c>
      <c r="M202" s="27">
        <v>12</v>
      </c>
      <c r="N202" s="27">
        <v>12</v>
      </c>
      <c r="O202" s="27">
        <v>12</v>
      </c>
      <c r="P202" s="27">
        <v>36</v>
      </c>
      <c r="Q202" s="28">
        <v>47.4</v>
      </c>
      <c r="R202" s="29">
        <v>0.759493670886076</v>
      </c>
      <c r="S202" s="12">
        <v>0</v>
      </c>
      <c r="T202" s="27">
        <v>8</v>
      </c>
      <c r="U202" s="27">
        <v>8</v>
      </c>
      <c r="V202" s="27">
        <v>7</v>
      </c>
      <c r="W202" s="27">
        <f t="shared" si="18"/>
        <v>23</v>
      </c>
      <c r="X202" s="28">
        <v>23.7</v>
      </c>
      <c r="Y202" s="57">
        <f t="shared" si="19"/>
        <v>0.97046413502109707</v>
      </c>
      <c r="Z202" s="13">
        <v>50</v>
      </c>
      <c r="AA202" s="31">
        <v>77997.69</v>
      </c>
      <c r="AB202" s="12">
        <v>0</v>
      </c>
      <c r="AC202" s="12">
        <v>0</v>
      </c>
      <c r="AD202" s="31">
        <v>77997.69</v>
      </c>
      <c r="AE202" s="32">
        <v>213300</v>
      </c>
      <c r="AF202" s="29">
        <v>0.36567130801687803</v>
      </c>
      <c r="AG202" s="12">
        <v>0</v>
      </c>
      <c r="AH202" s="31">
        <v>202600</v>
      </c>
      <c r="AI202" s="12">
        <v>3800</v>
      </c>
      <c r="AJ202" s="12">
        <v>3800</v>
      </c>
      <c r="AK202" s="31">
        <v>210200</v>
      </c>
      <c r="AL202" s="32">
        <v>158000</v>
      </c>
      <c r="AM202" s="30">
        <v>1.3303797468354399</v>
      </c>
      <c r="AN202" s="13">
        <v>50</v>
      </c>
      <c r="AO202" s="33">
        <v>14.2</v>
      </c>
      <c r="AP202" s="33">
        <v>5.6</v>
      </c>
      <c r="AQ202" s="33">
        <v>5.6</v>
      </c>
      <c r="AR202" s="33">
        <v>25.4</v>
      </c>
      <c r="AS202" s="28">
        <v>44.24</v>
      </c>
      <c r="AT202" s="29">
        <v>0.57414104882459305</v>
      </c>
      <c r="AU202" s="12">
        <v>0</v>
      </c>
    </row>
    <row r="203" spans="1:47" s="40" customFormat="1" ht="19.649999999999999" customHeight="1" x14ac:dyDescent="0.25">
      <c r="A203" s="54" t="s">
        <v>213</v>
      </c>
      <c r="B203" s="54" t="s">
        <v>237</v>
      </c>
      <c r="C203" s="54" t="s">
        <v>239</v>
      </c>
      <c r="D203" s="44">
        <v>2.29</v>
      </c>
      <c r="E203" s="64">
        <f t="shared" si="15"/>
        <v>110</v>
      </c>
      <c r="F203" s="59">
        <f t="shared" si="16"/>
        <v>0</v>
      </c>
      <c r="G203" s="59">
        <v>1</v>
      </c>
      <c r="H203" s="41">
        <f t="shared" si="17"/>
        <v>110</v>
      </c>
      <c r="I203" s="42">
        <v>0.1</v>
      </c>
      <c r="J203" s="12">
        <v>100</v>
      </c>
      <c r="K203" s="12">
        <v>0</v>
      </c>
      <c r="L203" s="26">
        <v>2</v>
      </c>
      <c r="M203" s="27">
        <v>13</v>
      </c>
      <c r="N203" s="27">
        <v>7</v>
      </c>
      <c r="O203" s="27">
        <v>4</v>
      </c>
      <c r="P203" s="27">
        <v>24</v>
      </c>
      <c r="Q203" s="28">
        <v>68.7</v>
      </c>
      <c r="R203" s="29">
        <v>0.34934497816593901</v>
      </c>
      <c r="S203" s="12">
        <v>0</v>
      </c>
      <c r="T203" s="27">
        <v>14</v>
      </c>
      <c r="U203" s="27">
        <v>12</v>
      </c>
      <c r="V203" s="27">
        <v>9</v>
      </c>
      <c r="W203" s="27">
        <f t="shared" si="18"/>
        <v>35</v>
      </c>
      <c r="X203" s="28">
        <v>34.35</v>
      </c>
      <c r="Y203" s="30">
        <f t="shared" si="19"/>
        <v>1.0189228529839882</v>
      </c>
      <c r="Z203" s="13">
        <v>50</v>
      </c>
      <c r="AA203" s="31">
        <v>435775.5</v>
      </c>
      <c r="AB203" s="12">
        <v>3100</v>
      </c>
      <c r="AC203" s="12">
        <v>0</v>
      </c>
      <c r="AD203" s="31">
        <v>438875.5</v>
      </c>
      <c r="AE203" s="32">
        <v>309150</v>
      </c>
      <c r="AF203" s="30">
        <v>1.41961992560246</v>
      </c>
      <c r="AG203" s="13">
        <v>50</v>
      </c>
      <c r="AH203" s="31">
        <v>124600</v>
      </c>
      <c r="AI203" s="12">
        <v>7120</v>
      </c>
      <c r="AJ203" s="12">
        <v>720</v>
      </c>
      <c r="AK203" s="31">
        <v>132440</v>
      </c>
      <c r="AL203" s="32">
        <v>229000</v>
      </c>
      <c r="AM203" s="29">
        <v>0.57834061135371195</v>
      </c>
      <c r="AN203" s="12">
        <v>0</v>
      </c>
      <c r="AO203" s="33">
        <v>27.8</v>
      </c>
      <c r="AP203" s="33">
        <v>9.6999999999999993</v>
      </c>
      <c r="AQ203" s="33">
        <v>7.9</v>
      </c>
      <c r="AR203" s="33">
        <v>45.4</v>
      </c>
      <c r="AS203" s="28">
        <v>64.12</v>
      </c>
      <c r="AT203" s="29">
        <v>0.70804741110418001</v>
      </c>
      <c r="AU203" s="12">
        <v>0</v>
      </c>
    </row>
    <row r="204" spans="1:47" s="40" customFormat="1" ht="19.649999999999999" customHeight="1" x14ac:dyDescent="0.25">
      <c r="A204" s="54" t="s">
        <v>213</v>
      </c>
      <c r="B204" s="54" t="s">
        <v>237</v>
      </c>
      <c r="C204" s="54" t="s">
        <v>240</v>
      </c>
      <c r="D204" s="44">
        <v>2.2799999999999998</v>
      </c>
      <c r="E204" s="64">
        <f t="shared" si="15"/>
        <v>165</v>
      </c>
      <c r="F204" s="59">
        <f t="shared" si="16"/>
        <v>0</v>
      </c>
      <c r="G204" s="59">
        <v>1</v>
      </c>
      <c r="H204" s="41">
        <f t="shared" si="17"/>
        <v>165</v>
      </c>
      <c r="I204" s="42">
        <v>0.1</v>
      </c>
      <c r="J204" s="12">
        <v>150</v>
      </c>
      <c r="K204" s="12">
        <v>0</v>
      </c>
      <c r="L204" s="26">
        <v>3</v>
      </c>
      <c r="M204" s="27">
        <v>28</v>
      </c>
      <c r="N204" s="27">
        <v>18</v>
      </c>
      <c r="O204" s="27">
        <v>12</v>
      </c>
      <c r="P204" s="27">
        <v>58</v>
      </c>
      <c r="Q204" s="28">
        <v>68.400000000000006</v>
      </c>
      <c r="R204" s="29">
        <v>0.84795321637426901</v>
      </c>
      <c r="S204" s="12">
        <v>0</v>
      </c>
      <c r="T204" s="27">
        <v>12</v>
      </c>
      <c r="U204" s="27">
        <v>11</v>
      </c>
      <c r="V204" s="27">
        <v>10</v>
      </c>
      <c r="W204" s="27">
        <f t="shared" si="18"/>
        <v>33</v>
      </c>
      <c r="X204" s="28">
        <v>34.200000000000003</v>
      </c>
      <c r="Y204" s="57">
        <f t="shared" si="19"/>
        <v>0.96491228070175428</v>
      </c>
      <c r="Z204" s="13">
        <v>50</v>
      </c>
      <c r="AA204" s="31">
        <v>198085.86</v>
      </c>
      <c r="AB204" s="12">
        <v>8</v>
      </c>
      <c r="AC204" s="12">
        <v>0</v>
      </c>
      <c r="AD204" s="31">
        <v>198093.86</v>
      </c>
      <c r="AE204" s="32">
        <v>307800</v>
      </c>
      <c r="AF204" s="29">
        <v>0.64357979207277405</v>
      </c>
      <c r="AG204" s="12">
        <v>0</v>
      </c>
      <c r="AH204" s="31">
        <v>204000</v>
      </c>
      <c r="AI204" s="12">
        <v>12100</v>
      </c>
      <c r="AJ204" s="12">
        <v>10100</v>
      </c>
      <c r="AK204" s="31">
        <v>226200</v>
      </c>
      <c r="AL204" s="32">
        <v>228000</v>
      </c>
      <c r="AM204" s="57">
        <v>0.99210526315789505</v>
      </c>
      <c r="AN204" s="13">
        <v>50</v>
      </c>
      <c r="AO204" s="33">
        <v>42.1</v>
      </c>
      <c r="AP204" s="33">
        <v>18.100000000000001</v>
      </c>
      <c r="AQ204" s="33">
        <v>15.7</v>
      </c>
      <c r="AR204" s="33">
        <v>75.900000000000006</v>
      </c>
      <c r="AS204" s="28">
        <v>63.84</v>
      </c>
      <c r="AT204" s="30">
        <v>1.1889097744360899</v>
      </c>
      <c r="AU204" s="13">
        <v>50</v>
      </c>
    </row>
    <row r="205" spans="1:47" s="40" customFormat="1" ht="19.649999999999999" customHeight="1" x14ac:dyDescent="0.25">
      <c r="A205" s="54" t="s">
        <v>213</v>
      </c>
      <c r="B205" s="54" t="s">
        <v>237</v>
      </c>
      <c r="C205" s="54" t="s">
        <v>241</v>
      </c>
      <c r="D205" s="44">
        <v>2.38</v>
      </c>
      <c r="E205" s="64">
        <f t="shared" si="15"/>
        <v>55</v>
      </c>
      <c r="F205" s="59">
        <f t="shared" si="16"/>
        <v>0</v>
      </c>
      <c r="G205" s="59">
        <v>1</v>
      </c>
      <c r="H205" s="41">
        <f t="shared" si="17"/>
        <v>55</v>
      </c>
      <c r="I205" s="42">
        <v>0.1</v>
      </c>
      <c r="J205" s="12">
        <v>50</v>
      </c>
      <c r="K205" s="12">
        <v>0</v>
      </c>
      <c r="L205" s="26">
        <v>1</v>
      </c>
      <c r="M205" s="27">
        <v>15</v>
      </c>
      <c r="N205" s="27">
        <v>12</v>
      </c>
      <c r="O205" s="27">
        <v>7</v>
      </c>
      <c r="P205" s="27">
        <v>34</v>
      </c>
      <c r="Q205" s="28">
        <v>71.400000000000006</v>
      </c>
      <c r="R205" s="29">
        <v>0.476190476190476</v>
      </c>
      <c r="S205" s="12">
        <v>0</v>
      </c>
      <c r="T205" s="27">
        <v>14</v>
      </c>
      <c r="U205" s="27">
        <v>12</v>
      </c>
      <c r="V205" s="27">
        <v>11</v>
      </c>
      <c r="W205" s="27">
        <f t="shared" si="18"/>
        <v>37</v>
      </c>
      <c r="X205" s="28">
        <v>35.700000000000003</v>
      </c>
      <c r="Y205" s="30">
        <f t="shared" si="19"/>
        <v>1.0364145658263304</v>
      </c>
      <c r="Z205" s="13">
        <v>50</v>
      </c>
      <c r="AA205" s="31">
        <v>197044.45</v>
      </c>
      <c r="AB205" s="12">
        <v>3600</v>
      </c>
      <c r="AC205" s="12">
        <v>3600</v>
      </c>
      <c r="AD205" s="31">
        <v>204244.45</v>
      </c>
      <c r="AE205" s="32">
        <v>321300</v>
      </c>
      <c r="AF205" s="29">
        <v>0.63568145035792101</v>
      </c>
      <c r="AG205" s="12">
        <v>0</v>
      </c>
      <c r="AH205" s="31">
        <v>148000</v>
      </c>
      <c r="AI205" s="12">
        <v>3560</v>
      </c>
      <c r="AJ205" s="12">
        <v>0</v>
      </c>
      <c r="AK205" s="31">
        <v>151560</v>
      </c>
      <c r="AL205" s="32">
        <v>238000</v>
      </c>
      <c r="AM205" s="29">
        <v>0.63680672268907601</v>
      </c>
      <c r="AN205" s="12">
        <v>0</v>
      </c>
      <c r="AO205" s="33">
        <v>21.8</v>
      </c>
      <c r="AP205" s="33">
        <v>8.8000000000000007</v>
      </c>
      <c r="AQ205" s="33">
        <v>3</v>
      </c>
      <c r="AR205" s="33">
        <v>33.6</v>
      </c>
      <c r="AS205" s="28">
        <v>66.64</v>
      </c>
      <c r="AT205" s="29">
        <v>0.504201680672269</v>
      </c>
      <c r="AU205" s="12">
        <v>0</v>
      </c>
    </row>
    <row r="206" spans="1:47" s="40" customFormat="1" ht="19.649999999999999" customHeight="1" x14ac:dyDescent="0.25">
      <c r="A206" s="54" t="s">
        <v>213</v>
      </c>
      <c r="B206" s="54" t="s">
        <v>237</v>
      </c>
      <c r="C206" s="54" t="s">
        <v>242</v>
      </c>
      <c r="D206" s="44">
        <v>3.14</v>
      </c>
      <c r="E206" s="64">
        <f t="shared" si="15"/>
        <v>52</v>
      </c>
      <c r="F206" s="59">
        <f t="shared" si="16"/>
        <v>7.2222222222222299E-2</v>
      </c>
      <c r="G206" s="59">
        <v>0.77777777777777779</v>
      </c>
      <c r="H206" s="41">
        <f t="shared" si="17"/>
        <v>55</v>
      </c>
      <c r="I206" s="42">
        <v>0.1</v>
      </c>
      <c r="J206" s="12">
        <v>50</v>
      </c>
      <c r="K206" s="12">
        <v>0</v>
      </c>
      <c r="L206" s="26">
        <v>1</v>
      </c>
      <c r="M206" s="27">
        <v>14</v>
      </c>
      <c r="N206" s="27">
        <v>12</v>
      </c>
      <c r="O206" s="27">
        <v>10</v>
      </c>
      <c r="P206" s="27">
        <v>36</v>
      </c>
      <c r="Q206" s="28">
        <v>94.2</v>
      </c>
      <c r="R206" s="29">
        <v>0.38216560509554098</v>
      </c>
      <c r="S206" s="12">
        <v>0</v>
      </c>
      <c r="T206" s="27">
        <v>26</v>
      </c>
      <c r="U206" s="27">
        <v>26</v>
      </c>
      <c r="V206" s="27">
        <v>20</v>
      </c>
      <c r="W206" s="27">
        <f t="shared" si="18"/>
        <v>72</v>
      </c>
      <c r="X206" s="28">
        <v>47.1</v>
      </c>
      <c r="Y206" s="30">
        <f t="shared" si="19"/>
        <v>1.5286624203821655</v>
      </c>
      <c r="Z206" s="13">
        <v>50</v>
      </c>
      <c r="AA206" s="31">
        <v>273996.07</v>
      </c>
      <c r="AB206" s="12">
        <v>0</v>
      </c>
      <c r="AC206" s="12">
        <v>0</v>
      </c>
      <c r="AD206" s="31">
        <v>273996.07</v>
      </c>
      <c r="AE206" s="32">
        <v>423900</v>
      </c>
      <c r="AF206" s="29">
        <v>0.64636959188487797</v>
      </c>
      <c r="AG206" s="12">
        <v>0</v>
      </c>
      <c r="AH206" s="31">
        <v>165000</v>
      </c>
      <c r="AI206" s="12">
        <v>5600</v>
      </c>
      <c r="AJ206" s="12">
        <v>2200</v>
      </c>
      <c r="AK206" s="31">
        <v>172800</v>
      </c>
      <c r="AL206" s="32">
        <v>314000</v>
      </c>
      <c r="AM206" s="29">
        <v>0.55031847133758005</v>
      </c>
      <c r="AN206" s="12">
        <v>0</v>
      </c>
      <c r="AO206" s="33">
        <v>26.9</v>
      </c>
      <c r="AP206" s="33">
        <v>4.2</v>
      </c>
      <c r="AQ206" s="33">
        <v>3.4</v>
      </c>
      <c r="AR206" s="33">
        <v>34.5</v>
      </c>
      <c r="AS206" s="28">
        <v>87.92</v>
      </c>
      <c r="AT206" s="29">
        <v>0.39240218380345798</v>
      </c>
      <c r="AU206" s="12">
        <v>0</v>
      </c>
    </row>
    <row r="207" spans="1:47" s="40" customFormat="1" ht="19.649999999999999" customHeight="1" x14ac:dyDescent="0.25">
      <c r="A207" s="54" t="s">
        <v>213</v>
      </c>
      <c r="B207" s="54" t="s">
        <v>237</v>
      </c>
      <c r="C207" s="54" t="s">
        <v>243</v>
      </c>
      <c r="D207" s="44">
        <v>3.4</v>
      </c>
      <c r="E207" s="64">
        <f t="shared" si="15"/>
        <v>165</v>
      </c>
      <c r="F207" s="59">
        <f t="shared" si="16"/>
        <v>0</v>
      </c>
      <c r="G207" s="59">
        <v>1</v>
      </c>
      <c r="H207" s="41">
        <f t="shared" si="17"/>
        <v>165</v>
      </c>
      <c r="I207" s="42">
        <v>0.1</v>
      </c>
      <c r="J207" s="12">
        <v>150</v>
      </c>
      <c r="K207" s="12">
        <v>0</v>
      </c>
      <c r="L207" s="26">
        <v>3</v>
      </c>
      <c r="M207" s="27">
        <v>44</v>
      </c>
      <c r="N207" s="27">
        <v>36</v>
      </c>
      <c r="O207" s="27">
        <v>33</v>
      </c>
      <c r="P207" s="27">
        <v>113</v>
      </c>
      <c r="Q207" s="28">
        <v>102</v>
      </c>
      <c r="R207" s="30">
        <v>1.1078431372549</v>
      </c>
      <c r="S207" s="13">
        <v>50</v>
      </c>
      <c r="T207" s="27">
        <v>31</v>
      </c>
      <c r="U207" s="27">
        <v>28</v>
      </c>
      <c r="V207" s="27">
        <v>25</v>
      </c>
      <c r="W207" s="27">
        <f t="shared" si="18"/>
        <v>84</v>
      </c>
      <c r="X207" s="28">
        <v>51</v>
      </c>
      <c r="Y207" s="30">
        <f t="shared" si="19"/>
        <v>1.6470588235294117</v>
      </c>
      <c r="Z207" s="13">
        <v>50</v>
      </c>
      <c r="AA207" s="31">
        <v>60873.94</v>
      </c>
      <c r="AB207" s="12">
        <v>106</v>
      </c>
      <c r="AC207" s="12">
        <v>106</v>
      </c>
      <c r="AD207" s="31">
        <v>61085.94</v>
      </c>
      <c r="AE207" s="32">
        <v>459000</v>
      </c>
      <c r="AF207" s="29">
        <v>0.13308483660130699</v>
      </c>
      <c r="AG207" s="12">
        <v>0</v>
      </c>
      <c r="AH207" s="31">
        <v>419800</v>
      </c>
      <c r="AI207" s="12">
        <v>13400</v>
      </c>
      <c r="AJ207" s="12">
        <v>8400</v>
      </c>
      <c r="AK207" s="31">
        <v>441600</v>
      </c>
      <c r="AL207" s="32">
        <v>340000</v>
      </c>
      <c r="AM207" s="30">
        <v>1.29882352941176</v>
      </c>
      <c r="AN207" s="13">
        <v>50</v>
      </c>
      <c r="AO207" s="33">
        <v>56.3</v>
      </c>
      <c r="AP207" s="33">
        <v>16.600000000000001</v>
      </c>
      <c r="AQ207" s="33">
        <v>16.600000000000001</v>
      </c>
      <c r="AR207" s="33">
        <v>89.5</v>
      </c>
      <c r="AS207" s="28">
        <v>95.2</v>
      </c>
      <c r="AT207" s="29">
        <v>0.94012605042016795</v>
      </c>
      <c r="AU207" s="12">
        <v>0</v>
      </c>
    </row>
    <row r="208" spans="1:47" s="40" customFormat="1" ht="19.649999999999999" customHeight="1" x14ac:dyDescent="0.25">
      <c r="A208" s="54" t="s">
        <v>213</v>
      </c>
      <c r="B208" s="54" t="s">
        <v>237</v>
      </c>
      <c r="C208" s="54" t="s">
        <v>244</v>
      </c>
      <c r="D208" s="44">
        <v>9.4499999999999993</v>
      </c>
      <c r="E208" s="64">
        <f t="shared" si="15"/>
        <v>275</v>
      </c>
      <c r="F208" s="59">
        <f t="shared" si="16"/>
        <v>0</v>
      </c>
      <c r="G208" s="59">
        <v>0.875</v>
      </c>
      <c r="H208" s="41">
        <f t="shared" si="17"/>
        <v>275</v>
      </c>
      <c r="I208" s="42">
        <v>0.1</v>
      </c>
      <c r="J208" s="12">
        <v>250</v>
      </c>
      <c r="K208" s="13">
        <v>50</v>
      </c>
      <c r="L208" s="26">
        <v>4</v>
      </c>
      <c r="M208" s="27">
        <v>55</v>
      </c>
      <c r="N208" s="27">
        <v>42</v>
      </c>
      <c r="O208" s="27">
        <v>32</v>
      </c>
      <c r="P208" s="27">
        <v>129</v>
      </c>
      <c r="Q208" s="28">
        <v>283.5</v>
      </c>
      <c r="R208" s="29">
        <v>0.455026455026455</v>
      </c>
      <c r="S208" s="12">
        <v>0</v>
      </c>
      <c r="T208" s="27">
        <v>59</v>
      </c>
      <c r="U208" s="27">
        <v>58</v>
      </c>
      <c r="V208" s="27">
        <v>45</v>
      </c>
      <c r="W208" s="27">
        <f t="shared" si="18"/>
        <v>162</v>
      </c>
      <c r="X208" s="28">
        <v>141.75</v>
      </c>
      <c r="Y208" s="30">
        <f t="shared" si="19"/>
        <v>1.1428571428571428</v>
      </c>
      <c r="Z208" s="13">
        <v>50</v>
      </c>
      <c r="AA208" s="31">
        <v>1562411.56</v>
      </c>
      <c r="AB208" s="12">
        <v>28072</v>
      </c>
      <c r="AC208" s="12">
        <v>27942</v>
      </c>
      <c r="AD208" s="31">
        <v>1618425.56</v>
      </c>
      <c r="AE208" s="32">
        <v>1275750</v>
      </c>
      <c r="AF208" s="30">
        <v>1.2686071408975099</v>
      </c>
      <c r="AG208" s="13">
        <v>50</v>
      </c>
      <c r="AH208" s="31">
        <v>1069120</v>
      </c>
      <c r="AI208" s="12">
        <v>46780</v>
      </c>
      <c r="AJ208" s="12">
        <v>24380</v>
      </c>
      <c r="AK208" s="31">
        <v>1140280</v>
      </c>
      <c r="AL208" s="32">
        <v>945000</v>
      </c>
      <c r="AM208" s="30">
        <v>1.2066455026455001</v>
      </c>
      <c r="AN208" s="13">
        <v>50</v>
      </c>
      <c r="AO208" s="33">
        <v>146.9</v>
      </c>
      <c r="AP208" s="33">
        <v>66.900000000000006</v>
      </c>
      <c r="AQ208" s="33">
        <v>53.4</v>
      </c>
      <c r="AR208" s="33">
        <v>267.2</v>
      </c>
      <c r="AS208" s="28">
        <v>264.60000000000002</v>
      </c>
      <c r="AT208" s="30">
        <v>1.0098261526832999</v>
      </c>
      <c r="AU208" s="13">
        <v>50</v>
      </c>
    </row>
    <row r="209" spans="1:47" s="40" customFormat="1" ht="19.649999999999999" customHeight="1" x14ac:dyDescent="0.25">
      <c r="A209" s="54" t="s">
        <v>213</v>
      </c>
      <c r="B209" s="54" t="s">
        <v>237</v>
      </c>
      <c r="C209" s="54" t="s">
        <v>245</v>
      </c>
      <c r="D209" s="44">
        <v>3.29</v>
      </c>
      <c r="E209" s="64">
        <f t="shared" si="15"/>
        <v>165</v>
      </c>
      <c r="F209" s="59">
        <f t="shared" si="16"/>
        <v>0</v>
      </c>
      <c r="G209" s="59">
        <v>1</v>
      </c>
      <c r="H209" s="41">
        <f t="shared" si="17"/>
        <v>165</v>
      </c>
      <c r="I209" s="42">
        <v>0.1</v>
      </c>
      <c r="J209" s="12">
        <v>150</v>
      </c>
      <c r="K209" s="12">
        <v>0</v>
      </c>
      <c r="L209" s="26">
        <v>3</v>
      </c>
      <c r="M209" s="27">
        <v>12</v>
      </c>
      <c r="N209" s="27">
        <v>10</v>
      </c>
      <c r="O209" s="27">
        <v>8</v>
      </c>
      <c r="P209" s="27">
        <v>30</v>
      </c>
      <c r="Q209" s="28">
        <v>98.7</v>
      </c>
      <c r="R209" s="29">
        <v>0.303951367781155</v>
      </c>
      <c r="S209" s="12">
        <v>0</v>
      </c>
      <c r="T209" s="27">
        <v>25</v>
      </c>
      <c r="U209" s="27">
        <v>23</v>
      </c>
      <c r="V209" s="27">
        <v>19</v>
      </c>
      <c r="W209" s="27">
        <f t="shared" si="18"/>
        <v>67</v>
      </c>
      <c r="X209" s="28">
        <v>49.35</v>
      </c>
      <c r="Y209" s="30">
        <f t="shared" si="19"/>
        <v>1.3576494427558257</v>
      </c>
      <c r="Z209" s="13">
        <v>50</v>
      </c>
      <c r="AA209" s="31">
        <v>471424.16</v>
      </c>
      <c r="AB209" s="12">
        <v>6100</v>
      </c>
      <c r="AC209" s="12">
        <v>6100</v>
      </c>
      <c r="AD209" s="31">
        <v>483624.16</v>
      </c>
      <c r="AE209" s="32">
        <v>444150</v>
      </c>
      <c r="AF209" s="30">
        <v>1.0888757401778699</v>
      </c>
      <c r="AG209" s="13">
        <v>50</v>
      </c>
      <c r="AH209" s="31">
        <v>375300</v>
      </c>
      <c r="AI209" s="12">
        <v>13000</v>
      </c>
      <c r="AJ209" s="12">
        <v>7000</v>
      </c>
      <c r="AK209" s="31">
        <v>395300</v>
      </c>
      <c r="AL209" s="32">
        <v>329000</v>
      </c>
      <c r="AM209" s="30">
        <v>1.20151975683891</v>
      </c>
      <c r="AN209" s="13">
        <v>50</v>
      </c>
      <c r="AO209" s="33">
        <v>51.2</v>
      </c>
      <c r="AP209" s="33">
        <v>14.7</v>
      </c>
      <c r="AQ209" s="33">
        <v>10.6</v>
      </c>
      <c r="AR209" s="33">
        <v>76.5</v>
      </c>
      <c r="AS209" s="28">
        <v>92.12</v>
      </c>
      <c r="AT209" s="29">
        <v>0.83043855840208403</v>
      </c>
      <c r="AU209" s="12">
        <v>0</v>
      </c>
    </row>
    <row r="210" spans="1:47" s="40" customFormat="1" ht="19.649999999999999" customHeight="1" x14ac:dyDescent="0.25">
      <c r="A210" s="54" t="s">
        <v>213</v>
      </c>
      <c r="B210" s="54" t="s">
        <v>237</v>
      </c>
      <c r="C210" s="54" t="s">
        <v>246</v>
      </c>
      <c r="D210" s="44">
        <v>3.37</v>
      </c>
      <c r="E210" s="64">
        <f t="shared" si="15"/>
        <v>0</v>
      </c>
      <c r="F210" s="59">
        <f t="shared" si="16"/>
        <v>0</v>
      </c>
      <c r="G210" s="59">
        <v>0.83333333333333337</v>
      </c>
      <c r="H210" s="41"/>
      <c r="I210" s="43"/>
      <c r="J210" s="12">
        <v>0</v>
      </c>
      <c r="K210" s="12">
        <v>0</v>
      </c>
      <c r="L210" s="26">
        <v>0</v>
      </c>
      <c r="M210" s="27">
        <v>11</v>
      </c>
      <c r="N210" s="27">
        <v>10</v>
      </c>
      <c r="O210" s="27">
        <v>4</v>
      </c>
      <c r="P210" s="27">
        <v>25</v>
      </c>
      <c r="Q210" s="28">
        <v>101.1</v>
      </c>
      <c r="R210" s="29">
        <v>0.247279920870425</v>
      </c>
      <c r="S210" s="12">
        <v>0</v>
      </c>
      <c r="T210" s="27">
        <v>13</v>
      </c>
      <c r="U210" s="27">
        <v>13</v>
      </c>
      <c r="V210" s="27">
        <v>10</v>
      </c>
      <c r="W210" s="27">
        <f t="shared" si="18"/>
        <v>36</v>
      </c>
      <c r="X210" s="28">
        <v>50.55</v>
      </c>
      <c r="Y210" s="29">
        <f t="shared" si="19"/>
        <v>0.71216617210682498</v>
      </c>
      <c r="Z210" s="12">
        <v>0</v>
      </c>
      <c r="AA210" s="31">
        <v>365191.26</v>
      </c>
      <c r="AB210" s="12">
        <v>20</v>
      </c>
      <c r="AC210" s="12">
        <v>0</v>
      </c>
      <c r="AD210" s="31">
        <v>365211.26</v>
      </c>
      <c r="AE210" s="32">
        <v>454950</v>
      </c>
      <c r="AF210" s="29">
        <v>0.80275032421145198</v>
      </c>
      <c r="AG210" s="12">
        <v>0</v>
      </c>
      <c r="AH210" s="31">
        <v>287000</v>
      </c>
      <c r="AI210" s="12">
        <v>22400</v>
      </c>
      <c r="AJ210" s="12">
        <v>5200</v>
      </c>
      <c r="AK210" s="31">
        <v>314600</v>
      </c>
      <c r="AL210" s="32">
        <v>337000</v>
      </c>
      <c r="AM210" s="29">
        <v>0.93353115727003</v>
      </c>
      <c r="AN210" s="12">
        <v>0</v>
      </c>
      <c r="AO210" s="33">
        <v>32.700000000000003</v>
      </c>
      <c r="AP210" s="33">
        <v>16.100000000000001</v>
      </c>
      <c r="AQ210" s="33">
        <v>10.4</v>
      </c>
      <c r="AR210" s="33">
        <v>59.2</v>
      </c>
      <c r="AS210" s="28">
        <v>94.36</v>
      </c>
      <c r="AT210" s="29">
        <v>0.62738448495125099</v>
      </c>
      <c r="AU210" s="12">
        <v>0</v>
      </c>
    </row>
    <row r="211" spans="1:47" s="40" customFormat="1" ht="19.649999999999999" customHeight="1" x14ac:dyDescent="0.25">
      <c r="A211" s="54" t="s">
        <v>213</v>
      </c>
      <c r="B211" s="54" t="s">
        <v>237</v>
      </c>
      <c r="C211" s="54" t="s">
        <v>247</v>
      </c>
      <c r="D211" s="44">
        <v>1.82</v>
      </c>
      <c r="E211" s="64">
        <f t="shared" si="15"/>
        <v>124</v>
      </c>
      <c r="F211" s="59">
        <f t="shared" si="16"/>
        <v>0.25000000000000011</v>
      </c>
      <c r="G211" s="59">
        <v>0.6</v>
      </c>
      <c r="H211" s="41">
        <f t="shared" si="17"/>
        <v>165</v>
      </c>
      <c r="I211" s="42">
        <v>0.1</v>
      </c>
      <c r="J211" s="12">
        <v>150</v>
      </c>
      <c r="K211" s="12">
        <v>0</v>
      </c>
      <c r="L211" s="26">
        <v>3</v>
      </c>
      <c r="M211" s="27">
        <v>8</v>
      </c>
      <c r="N211" s="27">
        <v>8</v>
      </c>
      <c r="O211" s="27">
        <v>8</v>
      </c>
      <c r="P211" s="27">
        <v>24</v>
      </c>
      <c r="Q211" s="28">
        <v>54.6</v>
      </c>
      <c r="R211" s="29">
        <v>0.43956043956044</v>
      </c>
      <c r="S211" s="12">
        <v>0</v>
      </c>
      <c r="T211" s="27">
        <v>14</v>
      </c>
      <c r="U211" s="27">
        <v>13</v>
      </c>
      <c r="V211" s="27">
        <v>10</v>
      </c>
      <c r="W211" s="27">
        <f t="shared" si="18"/>
        <v>37</v>
      </c>
      <c r="X211" s="28">
        <v>27.3</v>
      </c>
      <c r="Y211" s="30">
        <f t="shared" si="19"/>
        <v>1.3553113553113554</v>
      </c>
      <c r="Z211" s="13">
        <v>50</v>
      </c>
      <c r="AA211" s="31">
        <v>414917</v>
      </c>
      <c r="AB211" s="12">
        <v>20070</v>
      </c>
      <c r="AC211" s="12">
        <v>20050</v>
      </c>
      <c r="AD211" s="31">
        <v>455037</v>
      </c>
      <c r="AE211" s="32">
        <v>245700</v>
      </c>
      <c r="AF211" s="30">
        <v>1.8520024420024399</v>
      </c>
      <c r="AG211" s="13">
        <v>50</v>
      </c>
      <c r="AH211" s="31">
        <v>171000</v>
      </c>
      <c r="AI211" s="12">
        <v>15400</v>
      </c>
      <c r="AJ211" s="12">
        <v>15400</v>
      </c>
      <c r="AK211" s="31">
        <v>201800</v>
      </c>
      <c r="AL211" s="32">
        <v>182000</v>
      </c>
      <c r="AM211" s="30">
        <v>1.10879120879121</v>
      </c>
      <c r="AN211" s="13">
        <v>50</v>
      </c>
      <c r="AO211" s="33">
        <v>17.899999999999999</v>
      </c>
      <c r="AP211" s="33">
        <v>7.6</v>
      </c>
      <c r="AQ211" s="33">
        <v>7.6</v>
      </c>
      <c r="AR211" s="33">
        <v>33.1</v>
      </c>
      <c r="AS211" s="28">
        <v>50.96</v>
      </c>
      <c r="AT211" s="29">
        <v>0.64952904238618503</v>
      </c>
      <c r="AU211" s="12">
        <v>0</v>
      </c>
    </row>
    <row r="212" spans="1:47" s="40" customFormat="1" ht="19.649999999999999" customHeight="1" x14ac:dyDescent="0.25">
      <c r="A212" s="54" t="s">
        <v>213</v>
      </c>
      <c r="B212" s="54" t="s">
        <v>237</v>
      </c>
      <c r="C212" s="54" t="s">
        <v>248</v>
      </c>
      <c r="D212" s="44">
        <v>2.27</v>
      </c>
      <c r="E212" s="64">
        <f t="shared" si="15"/>
        <v>55</v>
      </c>
      <c r="F212" s="59">
        <f t="shared" si="16"/>
        <v>0</v>
      </c>
      <c r="G212" s="59">
        <v>1</v>
      </c>
      <c r="H212" s="41">
        <f t="shared" si="17"/>
        <v>55</v>
      </c>
      <c r="I212" s="42">
        <v>0.1</v>
      </c>
      <c r="J212" s="12">
        <v>50</v>
      </c>
      <c r="K212" s="12">
        <v>0</v>
      </c>
      <c r="L212" s="26">
        <v>1</v>
      </c>
      <c r="M212" s="27">
        <v>9</v>
      </c>
      <c r="N212" s="27">
        <v>7</v>
      </c>
      <c r="O212" s="27">
        <v>6</v>
      </c>
      <c r="P212" s="27">
        <v>22</v>
      </c>
      <c r="Q212" s="28">
        <v>68.099999999999994</v>
      </c>
      <c r="R212" s="29">
        <v>0.32305433186490501</v>
      </c>
      <c r="S212" s="12">
        <v>0</v>
      </c>
      <c r="T212" s="27">
        <v>18</v>
      </c>
      <c r="U212" s="27">
        <v>16</v>
      </c>
      <c r="V212" s="27">
        <v>13</v>
      </c>
      <c r="W212" s="27">
        <f t="shared" si="18"/>
        <v>47</v>
      </c>
      <c r="X212" s="28">
        <v>34.049999999999997</v>
      </c>
      <c r="Y212" s="30">
        <f t="shared" si="19"/>
        <v>1.380323054331865</v>
      </c>
      <c r="Z212" s="13">
        <v>50</v>
      </c>
      <c r="AA212" s="31">
        <v>137077.95000000001</v>
      </c>
      <c r="AB212" s="12">
        <v>0</v>
      </c>
      <c r="AC212" s="12">
        <v>0</v>
      </c>
      <c r="AD212" s="31">
        <v>137077.95000000001</v>
      </c>
      <c r="AE212" s="32">
        <v>306450</v>
      </c>
      <c r="AF212" s="29">
        <v>0.44730934899657399</v>
      </c>
      <c r="AG212" s="12">
        <v>0</v>
      </c>
      <c r="AH212" s="31">
        <v>143000</v>
      </c>
      <c r="AI212" s="12">
        <v>3000</v>
      </c>
      <c r="AJ212" s="12">
        <v>0</v>
      </c>
      <c r="AK212" s="31">
        <v>146000</v>
      </c>
      <c r="AL212" s="32">
        <v>227000</v>
      </c>
      <c r="AM212" s="29">
        <v>0.64317180616740099</v>
      </c>
      <c r="AN212" s="12">
        <v>0</v>
      </c>
      <c r="AO212" s="33">
        <v>26.7</v>
      </c>
      <c r="AP212" s="33">
        <v>13.8</v>
      </c>
      <c r="AQ212" s="33">
        <v>8.6999999999999993</v>
      </c>
      <c r="AR212" s="33">
        <v>49.2</v>
      </c>
      <c r="AS212" s="28">
        <v>63.56</v>
      </c>
      <c r="AT212" s="29">
        <v>0.77407174323473904</v>
      </c>
      <c r="AU212" s="12">
        <v>0</v>
      </c>
    </row>
    <row r="213" spans="1:47" s="40" customFormat="1" ht="19.649999999999999" customHeight="1" x14ac:dyDescent="0.25">
      <c r="A213" s="54" t="s">
        <v>213</v>
      </c>
      <c r="B213" s="54" t="s">
        <v>237</v>
      </c>
      <c r="C213" s="54" t="s">
        <v>249</v>
      </c>
      <c r="D213" s="44">
        <v>6.27</v>
      </c>
      <c r="E213" s="64">
        <f t="shared" si="15"/>
        <v>55</v>
      </c>
      <c r="F213" s="59">
        <f t="shared" si="16"/>
        <v>0</v>
      </c>
      <c r="G213" s="59">
        <v>0.8666666666666667</v>
      </c>
      <c r="H213" s="41">
        <f t="shared" si="17"/>
        <v>55</v>
      </c>
      <c r="I213" s="42">
        <v>0.1</v>
      </c>
      <c r="J213" s="12">
        <v>50</v>
      </c>
      <c r="K213" s="12">
        <v>0</v>
      </c>
      <c r="L213" s="26">
        <v>1</v>
      </c>
      <c r="M213" s="27">
        <v>42</v>
      </c>
      <c r="N213" s="27">
        <v>30</v>
      </c>
      <c r="O213" s="27">
        <v>29</v>
      </c>
      <c r="P213" s="27">
        <v>101</v>
      </c>
      <c r="Q213" s="28">
        <v>188.1</v>
      </c>
      <c r="R213" s="29">
        <v>0.53694843168527395</v>
      </c>
      <c r="S213" s="12">
        <v>0</v>
      </c>
      <c r="T213" s="27">
        <v>40</v>
      </c>
      <c r="U213" s="27">
        <v>38</v>
      </c>
      <c r="V213" s="27">
        <v>28</v>
      </c>
      <c r="W213" s="27">
        <f t="shared" si="18"/>
        <v>106</v>
      </c>
      <c r="X213" s="28">
        <v>94.05</v>
      </c>
      <c r="Y213" s="30">
        <f t="shared" si="19"/>
        <v>1.1270600744284955</v>
      </c>
      <c r="Z213" s="13">
        <v>50</v>
      </c>
      <c r="AA213" s="31">
        <v>388640.41</v>
      </c>
      <c r="AB213" s="12">
        <v>5000</v>
      </c>
      <c r="AC213" s="12">
        <v>5000</v>
      </c>
      <c r="AD213" s="31">
        <v>398640.41</v>
      </c>
      <c r="AE213" s="32">
        <v>846450</v>
      </c>
      <c r="AF213" s="29">
        <v>0.47095565006793</v>
      </c>
      <c r="AG213" s="12">
        <v>0</v>
      </c>
      <c r="AH213" s="31">
        <v>361700</v>
      </c>
      <c r="AI213" s="12">
        <v>21300</v>
      </c>
      <c r="AJ213" s="12">
        <v>6800</v>
      </c>
      <c r="AK213" s="31">
        <v>389800</v>
      </c>
      <c r="AL213" s="32">
        <v>627000</v>
      </c>
      <c r="AM213" s="29">
        <v>0.62169059011164296</v>
      </c>
      <c r="AN213" s="12">
        <v>0</v>
      </c>
      <c r="AO213" s="33">
        <v>67.599999999999994</v>
      </c>
      <c r="AP213" s="33">
        <v>39.299999999999997</v>
      </c>
      <c r="AQ213" s="33">
        <v>34.700000000000003</v>
      </c>
      <c r="AR213" s="33">
        <v>141.6</v>
      </c>
      <c r="AS213" s="28">
        <v>175.56</v>
      </c>
      <c r="AT213" s="29">
        <v>0.80656185919343804</v>
      </c>
      <c r="AU213" s="12">
        <v>0</v>
      </c>
    </row>
    <row r="214" spans="1:47" s="40" customFormat="1" ht="19.649999999999999" customHeight="1" x14ac:dyDescent="0.25">
      <c r="A214" s="54" t="s">
        <v>213</v>
      </c>
      <c r="B214" s="54" t="s">
        <v>237</v>
      </c>
      <c r="C214" s="54" t="s">
        <v>250</v>
      </c>
      <c r="D214" s="44">
        <v>8.2799999999999994</v>
      </c>
      <c r="E214" s="64">
        <f t="shared" si="15"/>
        <v>101</v>
      </c>
      <c r="F214" s="59">
        <f t="shared" si="16"/>
        <v>8.8095238095238226E-2</v>
      </c>
      <c r="G214" s="59">
        <v>0.76190476190476186</v>
      </c>
      <c r="H214" s="41">
        <f t="shared" si="17"/>
        <v>110</v>
      </c>
      <c r="I214" s="42">
        <v>0.1</v>
      </c>
      <c r="J214" s="12">
        <v>100</v>
      </c>
      <c r="K214" s="12">
        <v>0</v>
      </c>
      <c r="L214" s="26">
        <v>2</v>
      </c>
      <c r="M214" s="27">
        <v>42</v>
      </c>
      <c r="N214" s="27">
        <v>34</v>
      </c>
      <c r="O214" s="27">
        <v>29</v>
      </c>
      <c r="P214" s="27">
        <v>105</v>
      </c>
      <c r="Q214" s="28">
        <v>248.4</v>
      </c>
      <c r="R214" s="29">
        <v>0.42270531400966199</v>
      </c>
      <c r="S214" s="12">
        <v>0</v>
      </c>
      <c r="T214" s="27">
        <v>63</v>
      </c>
      <c r="U214" s="27">
        <v>61</v>
      </c>
      <c r="V214" s="27">
        <v>49</v>
      </c>
      <c r="W214" s="27">
        <f t="shared" si="18"/>
        <v>173</v>
      </c>
      <c r="X214" s="28">
        <v>124.2</v>
      </c>
      <c r="Y214" s="30">
        <f t="shared" si="19"/>
        <v>1.392914653784219</v>
      </c>
      <c r="Z214" s="13">
        <v>50</v>
      </c>
      <c r="AA214" s="31">
        <v>584348.59</v>
      </c>
      <c r="AB214" s="12">
        <v>60914</v>
      </c>
      <c r="AC214" s="12">
        <v>60732</v>
      </c>
      <c r="AD214" s="31">
        <v>705994.59</v>
      </c>
      <c r="AE214" s="32">
        <v>1117800</v>
      </c>
      <c r="AF214" s="29">
        <v>0.63159294149221701</v>
      </c>
      <c r="AG214" s="12">
        <v>0</v>
      </c>
      <c r="AH214" s="31">
        <v>1246400</v>
      </c>
      <c r="AI214" s="12">
        <v>85180</v>
      </c>
      <c r="AJ214" s="12">
        <v>46500</v>
      </c>
      <c r="AK214" s="31">
        <v>1378080</v>
      </c>
      <c r="AL214" s="32">
        <v>828000</v>
      </c>
      <c r="AM214" s="30">
        <v>1.66434782608696</v>
      </c>
      <c r="AN214" s="13">
        <v>50</v>
      </c>
      <c r="AO214" s="33">
        <v>75.099999999999994</v>
      </c>
      <c r="AP214" s="33">
        <v>35.700000000000003</v>
      </c>
      <c r="AQ214" s="33">
        <v>24.5</v>
      </c>
      <c r="AR214" s="33">
        <v>135.30000000000001</v>
      </c>
      <c r="AS214" s="28">
        <v>231.84</v>
      </c>
      <c r="AT214" s="29">
        <v>0.58359213250517605</v>
      </c>
      <c r="AU214" s="12">
        <v>0</v>
      </c>
    </row>
    <row r="215" spans="1:47" s="40" customFormat="1" ht="19.649999999999999" customHeight="1" x14ac:dyDescent="0.25">
      <c r="A215" s="54" t="s">
        <v>213</v>
      </c>
      <c r="B215" s="54" t="s">
        <v>237</v>
      </c>
      <c r="C215" s="54" t="s">
        <v>251</v>
      </c>
      <c r="D215" s="44">
        <v>7.12</v>
      </c>
      <c r="E215" s="64">
        <f t="shared" si="15"/>
        <v>96</v>
      </c>
      <c r="F215" s="59">
        <f t="shared" si="16"/>
        <v>0.12777777777777788</v>
      </c>
      <c r="G215" s="59">
        <v>0.72222222222222221</v>
      </c>
      <c r="H215" s="41">
        <f t="shared" si="17"/>
        <v>110</v>
      </c>
      <c r="I215" s="42">
        <v>0.1</v>
      </c>
      <c r="J215" s="12">
        <v>100</v>
      </c>
      <c r="K215" s="12">
        <v>0</v>
      </c>
      <c r="L215" s="26">
        <v>2</v>
      </c>
      <c r="M215" s="27">
        <v>39</v>
      </c>
      <c r="N215" s="27">
        <v>28</v>
      </c>
      <c r="O215" s="27">
        <v>21</v>
      </c>
      <c r="P215" s="27">
        <v>88</v>
      </c>
      <c r="Q215" s="28">
        <v>213.6</v>
      </c>
      <c r="R215" s="29">
        <v>0.41198501872659199</v>
      </c>
      <c r="S215" s="12">
        <v>0</v>
      </c>
      <c r="T215" s="27">
        <v>52</v>
      </c>
      <c r="U215" s="27">
        <v>50</v>
      </c>
      <c r="V215" s="27">
        <v>36</v>
      </c>
      <c r="W215" s="27">
        <f t="shared" si="18"/>
        <v>138</v>
      </c>
      <c r="X215" s="28">
        <v>106.8</v>
      </c>
      <c r="Y215" s="30">
        <f t="shared" si="19"/>
        <v>1.2921348314606742</v>
      </c>
      <c r="Z215" s="13">
        <v>50</v>
      </c>
      <c r="AA215" s="31">
        <v>468528.49</v>
      </c>
      <c r="AB215" s="12">
        <v>2844.1120000000001</v>
      </c>
      <c r="AC215" s="12">
        <v>1442.1120000000001</v>
      </c>
      <c r="AD215" s="31">
        <v>472814.71399999998</v>
      </c>
      <c r="AE215" s="32">
        <v>961200</v>
      </c>
      <c r="AF215" s="29">
        <v>0.49190045151893502</v>
      </c>
      <c r="AG215" s="12">
        <v>0</v>
      </c>
      <c r="AH215" s="31">
        <v>769450</v>
      </c>
      <c r="AI215" s="12">
        <v>43400</v>
      </c>
      <c r="AJ215" s="12">
        <v>28200</v>
      </c>
      <c r="AK215" s="31">
        <v>841050</v>
      </c>
      <c r="AL215" s="32">
        <v>712000</v>
      </c>
      <c r="AM215" s="30">
        <v>1.1812499999999999</v>
      </c>
      <c r="AN215" s="13">
        <v>50</v>
      </c>
      <c r="AO215" s="33">
        <v>49.6</v>
      </c>
      <c r="AP215" s="33">
        <v>24.4</v>
      </c>
      <c r="AQ215" s="33">
        <v>20.9</v>
      </c>
      <c r="AR215" s="33">
        <v>94.9</v>
      </c>
      <c r="AS215" s="28">
        <v>199.36</v>
      </c>
      <c r="AT215" s="29">
        <v>0.47602327447833098</v>
      </c>
      <c r="AU215" s="12">
        <v>0</v>
      </c>
    </row>
    <row r="216" spans="1:47" s="40" customFormat="1" ht="19.649999999999999" customHeight="1" x14ac:dyDescent="0.25">
      <c r="A216" s="54" t="s">
        <v>213</v>
      </c>
      <c r="B216" s="54" t="s">
        <v>237</v>
      </c>
      <c r="C216" s="54" t="s">
        <v>252</v>
      </c>
      <c r="D216" s="44">
        <v>3.59</v>
      </c>
      <c r="E216" s="64">
        <f t="shared" si="15"/>
        <v>110</v>
      </c>
      <c r="F216" s="59">
        <f t="shared" si="16"/>
        <v>0</v>
      </c>
      <c r="G216" s="59">
        <v>1</v>
      </c>
      <c r="H216" s="41">
        <f t="shared" si="17"/>
        <v>110</v>
      </c>
      <c r="I216" s="42">
        <v>0.1</v>
      </c>
      <c r="J216" s="12">
        <v>100</v>
      </c>
      <c r="K216" s="12">
        <v>0</v>
      </c>
      <c r="L216" s="26">
        <v>2</v>
      </c>
      <c r="M216" s="27">
        <v>15</v>
      </c>
      <c r="N216" s="27">
        <v>11</v>
      </c>
      <c r="O216" s="27">
        <v>7</v>
      </c>
      <c r="P216" s="27">
        <v>33</v>
      </c>
      <c r="Q216" s="28">
        <v>107.7</v>
      </c>
      <c r="R216" s="29">
        <v>0.30640668523676901</v>
      </c>
      <c r="S216" s="12">
        <v>0</v>
      </c>
      <c r="T216" s="27">
        <v>24</v>
      </c>
      <c r="U216" s="27">
        <v>22</v>
      </c>
      <c r="V216" s="27">
        <v>18</v>
      </c>
      <c r="W216" s="27">
        <f t="shared" si="18"/>
        <v>64</v>
      </c>
      <c r="X216" s="28">
        <v>53.85</v>
      </c>
      <c r="Y216" s="30">
        <f t="shared" si="19"/>
        <v>1.1884865366759516</v>
      </c>
      <c r="Z216" s="13">
        <v>50</v>
      </c>
      <c r="AA216" s="31">
        <v>158695.01999999999</v>
      </c>
      <c r="AB216" s="12">
        <v>0</v>
      </c>
      <c r="AC216" s="12">
        <v>0</v>
      </c>
      <c r="AD216" s="31">
        <v>158695.01999999999</v>
      </c>
      <c r="AE216" s="32">
        <v>484650</v>
      </c>
      <c r="AF216" s="29">
        <v>0.32744252553389003</v>
      </c>
      <c r="AG216" s="12">
        <v>0</v>
      </c>
      <c r="AH216" s="31">
        <v>411000</v>
      </c>
      <c r="AI216" s="12">
        <v>32500</v>
      </c>
      <c r="AJ216" s="12">
        <v>29500</v>
      </c>
      <c r="AK216" s="31">
        <v>473000</v>
      </c>
      <c r="AL216" s="32">
        <v>359000</v>
      </c>
      <c r="AM216" s="30">
        <v>1.3175487465181099</v>
      </c>
      <c r="AN216" s="13">
        <v>50</v>
      </c>
      <c r="AO216" s="33">
        <v>24.5</v>
      </c>
      <c r="AP216" s="33">
        <v>14.5</v>
      </c>
      <c r="AQ216" s="33">
        <v>11.6</v>
      </c>
      <c r="AR216" s="33">
        <v>50.6</v>
      </c>
      <c r="AS216" s="28">
        <v>100.52</v>
      </c>
      <c r="AT216" s="29">
        <v>0.50338241146040597</v>
      </c>
      <c r="AU216" s="12">
        <v>0</v>
      </c>
    </row>
    <row r="217" spans="1:47" s="40" customFormat="1" ht="19.649999999999999" customHeight="1" x14ac:dyDescent="0.25">
      <c r="A217" s="54" t="s">
        <v>213</v>
      </c>
      <c r="B217" s="54" t="s">
        <v>253</v>
      </c>
      <c r="C217" s="54" t="s">
        <v>254</v>
      </c>
      <c r="D217" s="44">
        <v>1.72</v>
      </c>
      <c r="E217" s="64">
        <f t="shared" si="15"/>
        <v>275</v>
      </c>
      <c r="F217" s="59">
        <f t="shared" si="16"/>
        <v>0</v>
      </c>
      <c r="G217" s="59">
        <v>1</v>
      </c>
      <c r="H217" s="41">
        <f t="shared" si="17"/>
        <v>275</v>
      </c>
      <c r="I217" s="42">
        <v>0.1</v>
      </c>
      <c r="J217" s="12">
        <v>250</v>
      </c>
      <c r="K217" s="13">
        <v>50</v>
      </c>
      <c r="L217" s="26">
        <v>4</v>
      </c>
      <c r="M217" s="27">
        <v>37</v>
      </c>
      <c r="N217" s="27">
        <v>32</v>
      </c>
      <c r="O217" s="27">
        <v>31</v>
      </c>
      <c r="P217" s="27">
        <v>100</v>
      </c>
      <c r="Q217" s="28">
        <v>51.6</v>
      </c>
      <c r="R217" s="30">
        <v>1.93798449612403</v>
      </c>
      <c r="S217" s="13">
        <v>50</v>
      </c>
      <c r="T217" s="27">
        <v>14</v>
      </c>
      <c r="U217" s="27">
        <v>13</v>
      </c>
      <c r="V217" s="27">
        <v>13</v>
      </c>
      <c r="W217" s="27">
        <f t="shared" si="18"/>
        <v>40</v>
      </c>
      <c r="X217" s="28">
        <v>25.8</v>
      </c>
      <c r="Y217" s="30">
        <f t="shared" si="19"/>
        <v>1.5503875968992247</v>
      </c>
      <c r="Z217" s="13">
        <v>50</v>
      </c>
      <c r="AA217" s="31">
        <v>86824.75</v>
      </c>
      <c r="AB217" s="12">
        <v>0</v>
      </c>
      <c r="AC217" s="12">
        <v>0</v>
      </c>
      <c r="AD217" s="31">
        <v>86824.75</v>
      </c>
      <c r="AE217" s="32">
        <v>232200</v>
      </c>
      <c r="AF217" s="29">
        <v>0.373922265288544</v>
      </c>
      <c r="AG217" s="12">
        <v>0</v>
      </c>
      <c r="AH217" s="31">
        <v>175000</v>
      </c>
      <c r="AI217" s="12">
        <v>9200</v>
      </c>
      <c r="AJ217" s="12">
        <v>9200</v>
      </c>
      <c r="AK217" s="31">
        <v>193400</v>
      </c>
      <c r="AL217" s="32">
        <v>172000</v>
      </c>
      <c r="AM217" s="30">
        <v>1.1244186046511599</v>
      </c>
      <c r="AN217" s="13">
        <v>50</v>
      </c>
      <c r="AO217" s="33">
        <v>30.3</v>
      </c>
      <c r="AP217" s="33">
        <v>17.399999999999999</v>
      </c>
      <c r="AQ217" s="33">
        <v>16.399999999999999</v>
      </c>
      <c r="AR217" s="33">
        <v>64.099999999999994</v>
      </c>
      <c r="AS217" s="28">
        <v>48.16</v>
      </c>
      <c r="AT217" s="30">
        <v>1.3309800664451801</v>
      </c>
      <c r="AU217" s="13">
        <v>50</v>
      </c>
    </row>
    <row r="218" spans="1:47" s="40" customFormat="1" ht="19.649999999999999" customHeight="1" x14ac:dyDescent="0.25">
      <c r="A218" s="54" t="s">
        <v>213</v>
      </c>
      <c r="B218" s="54" t="s">
        <v>253</v>
      </c>
      <c r="C218" s="54" t="s">
        <v>255</v>
      </c>
      <c r="D218" s="44">
        <v>1.85</v>
      </c>
      <c r="E218" s="64">
        <f t="shared" si="15"/>
        <v>55</v>
      </c>
      <c r="F218" s="59">
        <f t="shared" si="16"/>
        <v>0</v>
      </c>
      <c r="G218" s="59">
        <v>1</v>
      </c>
      <c r="H218" s="41">
        <f t="shared" si="17"/>
        <v>55</v>
      </c>
      <c r="I218" s="42">
        <v>0.1</v>
      </c>
      <c r="J218" s="12">
        <v>50</v>
      </c>
      <c r="K218" s="12">
        <v>0</v>
      </c>
      <c r="L218" s="26">
        <v>1</v>
      </c>
      <c r="M218" s="27">
        <v>2</v>
      </c>
      <c r="N218" s="27">
        <v>2</v>
      </c>
      <c r="O218" s="27">
        <v>2</v>
      </c>
      <c r="P218" s="27">
        <v>6</v>
      </c>
      <c r="Q218" s="28">
        <v>55.5</v>
      </c>
      <c r="R218" s="29">
        <v>0.108108108108108</v>
      </c>
      <c r="S218" s="12">
        <v>0</v>
      </c>
      <c r="T218" s="27">
        <v>4</v>
      </c>
      <c r="U218" s="27">
        <v>2</v>
      </c>
      <c r="V218" s="27">
        <v>2</v>
      </c>
      <c r="W218" s="27">
        <f t="shared" si="18"/>
        <v>8</v>
      </c>
      <c r="X218" s="28">
        <v>27.75</v>
      </c>
      <c r="Y218" s="29">
        <f t="shared" si="19"/>
        <v>0.28828828828828829</v>
      </c>
      <c r="Z218" s="12">
        <v>0</v>
      </c>
      <c r="AA218" s="31">
        <v>6372.2</v>
      </c>
      <c r="AB218" s="12">
        <v>0</v>
      </c>
      <c r="AC218" s="12">
        <v>0</v>
      </c>
      <c r="AD218" s="31">
        <v>6372.2</v>
      </c>
      <c r="AE218" s="32">
        <v>249750</v>
      </c>
      <c r="AF218" s="29">
        <v>2.55143143143143E-2</v>
      </c>
      <c r="AG218" s="12">
        <v>0</v>
      </c>
      <c r="AH218" s="31">
        <v>245600</v>
      </c>
      <c r="AI218" s="12">
        <v>2700</v>
      </c>
      <c r="AJ218" s="12">
        <v>2700</v>
      </c>
      <c r="AK218" s="31">
        <v>251000</v>
      </c>
      <c r="AL218" s="32">
        <v>185000</v>
      </c>
      <c r="AM218" s="30">
        <v>1.35675675675676</v>
      </c>
      <c r="AN218" s="13">
        <v>50</v>
      </c>
      <c r="AO218" s="33">
        <v>7</v>
      </c>
      <c r="AP218" s="33">
        <v>1</v>
      </c>
      <c r="AQ218" s="33">
        <v>1</v>
      </c>
      <c r="AR218" s="33">
        <v>9</v>
      </c>
      <c r="AS218" s="28">
        <v>51.8</v>
      </c>
      <c r="AT218" s="29">
        <v>0.17374517374517401</v>
      </c>
      <c r="AU218" s="12">
        <v>0</v>
      </c>
    </row>
    <row r="219" spans="1:47" s="40" customFormat="1" ht="19.649999999999999" customHeight="1" x14ac:dyDescent="0.25">
      <c r="A219" s="54" t="s">
        <v>213</v>
      </c>
      <c r="B219" s="54" t="s">
        <v>253</v>
      </c>
      <c r="C219" s="54" t="s">
        <v>256</v>
      </c>
      <c r="D219" s="44">
        <v>2.4500000000000002</v>
      </c>
      <c r="E219" s="64">
        <f t="shared" si="15"/>
        <v>110</v>
      </c>
      <c r="F219" s="59">
        <f t="shared" si="16"/>
        <v>0</v>
      </c>
      <c r="G219" s="59">
        <v>1</v>
      </c>
      <c r="H219" s="41">
        <f t="shared" si="17"/>
        <v>110</v>
      </c>
      <c r="I219" s="42">
        <v>0.1</v>
      </c>
      <c r="J219" s="12">
        <v>100</v>
      </c>
      <c r="K219" s="12">
        <v>0</v>
      </c>
      <c r="L219" s="26">
        <v>2</v>
      </c>
      <c r="M219" s="27">
        <v>6</v>
      </c>
      <c r="N219" s="27">
        <v>5</v>
      </c>
      <c r="O219" s="27">
        <v>3</v>
      </c>
      <c r="P219" s="27">
        <v>14</v>
      </c>
      <c r="Q219" s="28">
        <v>73.5</v>
      </c>
      <c r="R219" s="29">
        <v>0.19047619047618999</v>
      </c>
      <c r="S219" s="12">
        <v>0</v>
      </c>
      <c r="T219" s="27">
        <v>9</v>
      </c>
      <c r="U219" s="27">
        <v>8</v>
      </c>
      <c r="V219" s="27">
        <v>4</v>
      </c>
      <c r="W219" s="27">
        <f t="shared" si="18"/>
        <v>21</v>
      </c>
      <c r="X219" s="28">
        <v>36.75</v>
      </c>
      <c r="Y219" s="29">
        <f t="shared" si="19"/>
        <v>0.5714285714285714</v>
      </c>
      <c r="Z219" s="12">
        <v>0</v>
      </c>
      <c r="AA219" s="31">
        <v>953646.74</v>
      </c>
      <c r="AB219" s="12">
        <v>16600</v>
      </c>
      <c r="AC219" s="12">
        <v>3000</v>
      </c>
      <c r="AD219" s="31">
        <v>973246.74</v>
      </c>
      <c r="AE219" s="32">
        <v>330750</v>
      </c>
      <c r="AF219" s="30">
        <v>2.9425449433106601</v>
      </c>
      <c r="AG219" s="13">
        <v>50</v>
      </c>
      <c r="AH219" s="31">
        <v>350500</v>
      </c>
      <c r="AI219" s="12">
        <v>13000</v>
      </c>
      <c r="AJ219" s="12">
        <v>8700</v>
      </c>
      <c r="AK219" s="31">
        <v>372200</v>
      </c>
      <c r="AL219" s="32">
        <v>245000</v>
      </c>
      <c r="AM219" s="30">
        <v>1.51918367346939</v>
      </c>
      <c r="AN219" s="13">
        <v>50</v>
      </c>
      <c r="AO219" s="33">
        <v>26.7</v>
      </c>
      <c r="AP219" s="33">
        <v>11.8</v>
      </c>
      <c r="AQ219" s="33">
        <v>9.4</v>
      </c>
      <c r="AR219" s="33">
        <v>47.9</v>
      </c>
      <c r="AS219" s="28">
        <v>68.599999999999994</v>
      </c>
      <c r="AT219" s="29">
        <v>0.69825072886297401</v>
      </c>
      <c r="AU219" s="12">
        <v>0</v>
      </c>
    </row>
    <row r="220" spans="1:47" s="40" customFormat="1" ht="19.649999999999999" customHeight="1" x14ac:dyDescent="0.25">
      <c r="A220" s="54" t="s">
        <v>213</v>
      </c>
      <c r="B220" s="54" t="s">
        <v>253</v>
      </c>
      <c r="C220" s="54" t="s">
        <v>257</v>
      </c>
      <c r="D220" s="44">
        <v>2.29</v>
      </c>
      <c r="E220" s="64">
        <f t="shared" si="15"/>
        <v>83</v>
      </c>
      <c r="F220" s="59">
        <f t="shared" si="16"/>
        <v>0.25000000000000011</v>
      </c>
      <c r="G220" s="59">
        <v>0.6</v>
      </c>
      <c r="H220" s="41">
        <f t="shared" si="17"/>
        <v>110</v>
      </c>
      <c r="I220" s="42">
        <v>0.1</v>
      </c>
      <c r="J220" s="12">
        <v>100</v>
      </c>
      <c r="K220" s="12">
        <v>0</v>
      </c>
      <c r="L220" s="26">
        <v>2</v>
      </c>
      <c r="M220" s="27">
        <v>17</v>
      </c>
      <c r="N220" s="27">
        <v>14</v>
      </c>
      <c r="O220" s="27">
        <v>10</v>
      </c>
      <c r="P220" s="27">
        <v>41</v>
      </c>
      <c r="Q220" s="28">
        <v>68.7</v>
      </c>
      <c r="R220" s="29">
        <v>0.59679767103347903</v>
      </c>
      <c r="S220" s="12">
        <v>0</v>
      </c>
      <c r="T220" s="27">
        <v>20</v>
      </c>
      <c r="U220" s="27">
        <v>20</v>
      </c>
      <c r="V220" s="27">
        <v>10</v>
      </c>
      <c r="W220" s="27">
        <f t="shared" si="18"/>
        <v>50</v>
      </c>
      <c r="X220" s="28">
        <v>34.35</v>
      </c>
      <c r="Y220" s="30">
        <f t="shared" si="19"/>
        <v>1.4556040756914119</v>
      </c>
      <c r="Z220" s="13">
        <v>50</v>
      </c>
      <c r="AA220" s="31">
        <v>24327.55</v>
      </c>
      <c r="AB220" s="12">
        <v>0</v>
      </c>
      <c r="AC220" s="12">
        <v>0</v>
      </c>
      <c r="AD220" s="31">
        <v>24327.55</v>
      </c>
      <c r="AE220" s="32">
        <v>309150</v>
      </c>
      <c r="AF220" s="29">
        <v>7.8691735403525795E-2</v>
      </c>
      <c r="AG220" s="12">
        <v>0</v>
      </c>
      <c r="AH220" s="31">
        <v>230550</v>
      </c>
      <c r="AI220" s="12">
        <v>21370</v>
      </c>
      <c r="AJ220" s="12">
        <v>12370</v>
      </c>
      <c r="AK220" s="31">
        <v>264290</v>
      </c>
      <c r="AL220" s="32">
        <v>229000</v>
      </c>
      <c r="AM220" s="30">
        <v>1.15410480349345</v>
      </c>
      <c r="AN220" s="13">
        <v>50</v>
      </c>
      <c r="AO220" s="33">
        <v>11.5</v>
      </c>
      <c r="AP220" s="33">
        <v>7.2</v>
      </c>
      <c r="AQ220" s="33">
        <v>6.2</v>
      </c>
      <c r="AR220" s="33">
        <v>24.9</v>
      </c>
      <c r="AS220" s="28">
        <v>64.12</v>
      </c>
      <c r="AT220" s="29">
        <v>0.38833437305052998</v>
      </c>
      <c r="AU220" s="12">
        <v>0</v>
      </c>
    </row>
    <row r="221" spans="1:47" s="40" customFormat="1" ht="19.649999999999999" customHeight="1" x14ac:dyDescent="0.25">
      <c r="A221" s="54" t="s">
        <v>213</v>
      </c>
      <c r="B221" s="54" t="s">
        <v>253</v>
      </c>
      <c r="C221" s="54" t="s">
        <v>258</v>
      </c>
      <c r="D221" s="44">
        <v>4.95</v>
      </c>
      <c r="E221" s="64">
        <f t="shared" si="15"/>
        <v>44</v>
      </c>
      <c r="F221" s="59">
        <f t="shared" si="16"/>
        <v>0.21363636363636374</v>
      </c>
      <c r="G221" s="59">
        <v>0.63636363636363635</v>
      </c>
      <c r="H221" s="41">
        <f t="shared" si="17"/>
        <v>55</v>
      </c>
      <c r="I221" s="42">
        <v>0.1</v>
      </c>
      <c r="J221" s="12">
        <v>50</v>
      </c>
      <c r="K221" s="12">
        <v>0</v>
      </c>
      <c r="L221" s="26">
        <v>1</v>
      </c>
      <c r="M221" s="27">
        <v>34</v>
      </c>
      <c r="N221" s="27">
        <v>28</v>
      </c>
      <c r="O221" s="27">
        <v>28</v>
      </c>
      <c r="P221" s="27">
        <v>90</v>
      </c>
      <c r="Q221" s="28">
        <v>148.5</v>
      </c>
      <c r="R221" s="29">
        <v>0.60606060606060597</v>
      </c>
      <c r="S221" s="12">
        <v>0</v>
      </c>
      <c r="T221" s="27">
        <v>12</v>
      </c>
      <c r="U221" s="27">
        <v>11</v>
      </c>
      <c r="V221" s="27">
        <v>11</v>
      </c>
      <c r="W221" s="27">
        <f t="shared" si="18"/>
        <v>34</v>
      </c>
      <c r="X221" s="28">
        <v>74.25</v>
      </c>
      <c r="Y221" s="29">
        <f t="shared" si="19"/>
        <v>0.45791245791245794</v>
      </c>
      <c r="Z221" s="12">
        <v>0</v>
      </c>
      <c r="AA221" s="31">
        <v>339458.49</v>
      </c>
      <c r="AB221" s="12">
        <v>19060</v>
      </c>
      <c r="AC221" s="12">
        <v>5000</v>
      </c>
      <c r="AD221" s="31">
        <v>363518.49</v>
      </c>
      <c r="AE221" s="32">
        <v>668250</v>
      </c>
      <c r="AF221" s="29">
        <v>0.54398576879910199</v>
      </c>
      <c r="AG221" s="12">
        <v>0</v>
      </c>
      <c r="AH221" s="31">
        <v>537900</v>
      </c>
      <c r="AI221" s="12">
        <v>20640</v>
      </c>
      <c r="AJ221" s="12">
        <v>15240</v>
      </c>
      <c r="AK221" s="31">
        <v>573780</v>
      </c>
      <c r="AL221" s="32">
        <v>495000</v>
      </c>
      <c r="AM221" s="30">
        <v>1.1591515151515199</v>
      </c>
      <c r="AN221" s="13">
        <v>50</v>
      </c>
      <c r="AO221" s="33">
        <v>47.6</v>
      </c>
      <c r="AP221" s="33">
        <v>20.100000000000001</v>
      </c>
      <c r="AQ221" s="33">
        <v>18.5</v>
      </c>
      <c r="AR221" s="33">
        <v>86.2</v>
      </c>
      <c r="AS221" s="28">
        <v>138.6</v>
      </c>
      <c r="AT221" s="29">
        <v>0.62193362193362201</v>
      </c>
      <c r="AU221" s="12">
        <v>0</v>
      </c>
    </row>
    <row r="222" spans="1:47" s="40" customFormat="1" ht="19.649999999999999" customHeight="1" x14ac:dyDescent="0.25">
      <c r="A222" s="54" t="s">
        <v>213</v>
      </c>
      <c r="B222" s="54" t="s">
        <v>253</v>
      </c>
      <c r="C222" s="54" t="s">
        <v>259</v>
      </c>
      <c r="D222" s="44">
        <v>1.36</v>
      </c>
      <c r="E222" s="64">
        <f t="shared" si="15"/>
        <v>55</v>
      </c>
      <c r="F222" s="59">
        <f t="shared" si="16"/>
        <v>0</v>
      </c>
      <c r="G222" s="59">
        <v>1</v>
      </c>
      <c r="H222" s="41">
        <f t="shared" si="17"/>
        <v>55</v>
      </c>
      <c r="I222" s="42">
        <v>0.1</v>
      </c>
      <c r="J222" s="12">
        <v>50</v>
      </c>
      <c r="K222" s="12">
        <v>0</v>
      </c>
      <c r="L222" s="26">
        <v>1</v>
      </c>
      <c r="M222" s="27">
        <v>5</v>
      </c>
      <c r="N222" s="27">
        <v>5</v>
      </c>
      <c r="O222" s="27">
        <v>3</v>
      </c>
      <c r="P222" s="27">
        <v>13</v>
      </c>
      <c r="Q222" s="28">
        <v>40.799999999999997</v>
      </c>
      <c r="R222" s="29">
        <v>0.31862745098039202</v>
      </c>
      <c r="S222" s="12">
        <v>0</v>
      </c>
      <c r="T222" s="27">
        <v>5</v>
      </c>
      <c r="U222" s="27">
        <v>5</v>
      </c>
      <c r="V222" s="27">
        <v>3</v>
      </c>
      <c r="W222" s="27">
        <f t="shared" si="18"/>
        <v>13</v>
      </c>
      <c r="X222" s="28">
        <v>20.399999999999999</v>
      </c>
      <c r="Y222" s="29">
        <f t="shared" si="19"/>
        <v>0.63725490196078438</v>
      </c>
      <c r="Z222" s="12">
        <v>0</v>
      </c>
      <c r="AA222" s="31">
        <v>50627.11</v>
      </c>
      <c r="AB222" s="12">
        <v>3700</v>
      </c>
      <c r="AC222" s="12">
        <v>3700</v>
      </c>
      <c r="AD222" s="31">
        <v>58027.11</v>
      </c>
      <c r="AE222" s="32">
        <v>183600</v>
      </c>
      <c r="AF222" s="29">
        <v>0.316051797385621</v>
      </c>
      <c r="AG222" s="12">
        <v>0</v>
      </c>
      <c r="AH222" s="31">
        <v>166800</v>
      </c>
      <c r="AI222" s="12">
        <v>11760</v>
      </c>
      <c r="AJ222" s="12">
        <v>6300</v>
      </c>
      <c r="AK222" s="31">
        <v>184860</v>
      </c>
      <c r="AL222" s="32">
        <v>136000</v>
      </c>
      <c r="AM222" s="30">
        <v>1.3592647058823499</v>
      </c>
      <c r="AN222" s="13">
        <v>50</v>
      </c>
      <c r="AO222" s="33">
        <v>20</v>
      </c>
      <c r="AP222" s="33">
        <v>6.8</v>
      </c>
      <c r="AQ222" s="33">
        <v>4.8</v>
      </c>
      <c r="AR222" s="33">
        <v>31.6</v>
      </c>
      <c r="AS222" s="28">
        <v>38.08</v>
      </c>
      <c r="AT222" s="29">
        <v>0.82983193277310896</v>
      </c>
      <c r="AU222" s="12">
        <v>0</v>
      </c>
    </row>
    <row r="223" spans="1:47" s="40" customFormat="1" ht="19.649999999999999" customHeight="1" x14ac:dyDescent="0.25">
      <c r="A223" s="54" t="s">
        <v>213</v>
      </c>
      <c r="B223" s="54" t="s">
        <v>253</v>
      </c>
      <c r="C223" s="54" t="s">
        <v>260</v>
      </c>
      <c r="D223" s="44">
        <v>5.26</v>
      </c>
      <c r="E223" s="64">
        <f t="shared" si="15"/>
        <v>165</v>
      </c>
      <c r="F223" s="59">
        <f t="shared" si="16"/>
        <v>0</v>
      </c>
      <c r="G223" s="59">
        <v>1</v>
      </c>
      <c r="H223" s="41">
        <f t="shared" si="17"/>
        <v>165</v>
      </c>
      <c r="I223" s="42">
        <v>0.1</v>
      </c>
      <c r="J223" s="12">
        <v>150</v>
      </c>
      <c r="K223" s="12">
        <v>0</v>
      </c>
      <c r="L223" s="26">
        <v>3</v>
      </c>
      <c r="M223" s="27">
        <v>39</v>
      </c>
      <c r="N223" s="27">
        <v>34</v>
      </c>
      <c r="O223" s="27">
        <v>30</v>
      </c>
      <c r="P223" s="27">
        <v>103</v>
      </c>
      <c r="Q223" s="28">
        <v>157.80000000000001</v>
      </c>
      <c r="R223" s="29">
        <v>0.65272496831432203</v>
      </c>
      <c r="S223" s="12">
        <v>0</v>
      </c>
      <c r="T223" s="27">
        <v>32</v>
      </c>
      <c r="U223" s="27">
        <v>31</v>
      </c>
      <c r="V223" s="27">
        <v>24</v>
      </c>
      <c r="W223" s="27">
        <f t="shared" si="18"/>
        <v>87</v>
      </c>
      <c r="X223" s="28">
        <v>78.900000000000006</v>
      </c>
      <c r="Y223" s="30">
        <f t="shared" si="19"/>
        <v>1.1026615969581748</v>
      </c>
      <c r="Z223" s="13">
        <v>50</v>
      </c>
      <c r="AA223" s="31">
        <v>872700.21</v>
      </c>
      <c r="AB223" s="12">
        <v>400</v>
      </c>
      <c r="AC223" s="12">
        <v>0</v>
      </c>
      <c r="AD223" s="31">
        <v>873100.21</v>
      </c>
      <c r="AE223" s="32">
        <v>710100</v>
      </c>
      <c r="AF223" s="30">
        <v>1.2295454302211</v>
      </c>
      <c r="AG223" s="13">
        <v>50</v>
      </c>
      <c r="AH223" s="31">
        <v>580300</v>
      </c>
      <c r="AI223" s="12">
        <v>42620</v>
      </c>
      <c r="AJ223" s="12">
        <v>39620</v>
      </c>
      <c r="AK223" s="31">
        <v>662540</v>
      </c>
      <c r="AL223" s="32">
        <v>526000</v>
      </c>
      <c r="AM223" s="30">
        <v>1.2595817490494301</v>
      </c>
      <c r="AN223" s="13">
        <v>50</v>
      </c>
      <c r="AO223" s="33">
        <v>58.9</v>
      </c>
      <c r="AP223" s="33">
        <v>27.1</v>
      </c>
      <c r="AQ223" s="33">
        <v>21.4</v>
      </c>
      <c r="AR223" s="33">
        <v>107.4</v>
      </c>
      <c r="AS223" s="28">
        <v>147.28</v>
      </c>
      <c r="AT223" s="29">
        <v>0.72922324823465501</v>
      </c>
      <c r="AU223" s="12">
        <v>0</v>
      </c>
    </row>
    <row r="224" spans="1:47" s="40" customFormat="1" ht="19.649999999999999" customHeight="1" x14ac:dyDescent="0.25">
      <c r="A224" s="54" t="s">
        <v>213</v>
      </c>
      <c r="B224" s="54" t="s">
        <v>253</v>
      </c>
      <c r="C224" s="54" t="s">
        <v>261</v>
      </c>
      <c r="D224" s="44">
        <v>7.58</v>
      </c>
      <c r="E224" s="64">
        <f t="shared" si="15"/>
        <v>110</v>
      </c>
      <c r="F224" s="59">
        <f t="shared" si="16"/>
        <v>0</v>
      </c>
      <c r="G224" s="59">
        <v>0.8</v>
      </c>
      <c r="H224" s="41">
        <f t="shared" si="17"/>
        <v>110</v>
      </c>
      <c r="I224" s="42">
        <v>0.1</v>
      </c>
      <c r="J224" s="12">
        <v>100</v>
      </c>
      <c r="K224" s="12">
        <v>0</v>
      </c>
      <c r="L224" s="26">
        <v>2</v>
      </c>
      <c r="M224" s="27">
        <v>39</v>
      </c>
      <c r="N224" s="27">
        <v>30</v>
      </c>
      <c r="O224" s="27">
        <v>25</v>
      </c>
      <c r="P224" s="27">
        <v>94</v>
      </c>
      <c r="Q224" s="28">
        <v>227.4</v>
      </c>
      <c r="R224" s="29">
        <v>0.41336851363236599</v>
      </c>
      <c r="S224" s="12">
        <v>0</v>
      </c>
      <c r="T224" s="27">
        <v>19</v>
      </c>
      <c r="U224" s="27">
        <v>17</v>
      </c>
      <c r="V224" s="27">
        <v>11</v>
      </c>
      <c r="W224" s="27">
        <f t="shared" si="18"/>
        <v>47</v>
      </c>
      <c r="X224" s="28">
        <v>113.7</v>
      </c>
      <c r="Y224" s="29">
        <f t="shared" si="19"/>
        <v>0.41336851363236587</v>
      </c>
      <c r="Z224" s="12">
        <v>0</v>
      </c>
      <c r="AA224" s="31">
        <v>582942.06000000006</v>
      </c>
      <c r="AB224" s="12">
        <v>22316</v>
      </c>
      <c r="AC224" s="12">
        <v>13206</v>
      </c>
      <c r="AD224" s="31">
        <v>618464.06000000006</v>
      </c>
      <c r="AE224" s="32">
        <v>1023300</v>
      </c>
      <c r="AF224" s="29">
        <v>0.60438196032444003</v>
      </c>
      <c r="AG224" s="12">
        <v>0</v>
      </c>
      <c r="AH224" s="31">
        <v>938880</v>
      </c>
      <c r="AI224" s="12">
        <v>40740</v>
      </c>
      <c r="AJ224" s="12">
        <v>22740</v>
      </c>
      <c r="AK224" s="31">
        <v>1002360</v>
      </c>
      <c r="AL224" s="32">
        <v>758000</v>
      </c>
      <c r="AM224" s="30">
        <v>1.3223746701846999</v>
      </c>
      <c r="AN224" s="13">
        <v>50</v>
      </c>
      <c r="AO224" s="33">
        <v>134.69999999999999</v>
      </c>
      <c r="AP224" s="33">
        <v>66.099999999999994</v>
      </c>
      <c r="AQ224" s="33">
        <v>55.8</v>
      </c>
      <c r="AR224" s="33">
        <v>256.60000000000002</v>
      </c>
      <c r="AS224" s="28">
        <v>212.24</v>
      </c>
      <c r="AT224" s="30">
        <v>1.20900866943083</v>
      </c>
      <c r="AU224" s="13">
        <v>50</v>
      </c>
    </row>
    <row r="225" spans="1:47" s="40" customFormat="1" ht="19.649999999999999" customHeight="1" x14ac:dyDescent="0.25">
      <c r="A225" s="54" t="s">
        <v>213</v>
      </c>
      <c r="B225" s="54" t="s">
        <v>253</v>
      </c>
      <c r="C225" s="54" t="s">
        <v>262</v>
      </c>
      <c r="D225" s="44">
        <v>6.48</v>
      </c>
      <c r="E225" s="64">
        <f t="shared" si="15"/>
        <v>55</v>
      </c>
      <c r="F225" s="59">
        <f t="shared" si="16"/>
        <v>0</v>
      </c>
      <c r="G225" s="59">
        <v>0.89473684210526316</v>
      </c>
      <c r="H225" s="41">
        <f t="shared" si="17"/>
        <v>55</v>
      </c>
      <c r="I225" s="42">
        <v>0.1</v>
      </c>
      <c r="J225" s="12">
        <v>50</v>
      </c>
      <c r="K225" s="12">
        <v>0</v>
      </c>
      <c r="L225" s="26">
        <v>1</v>
      </c>
      <c r="M225" s="27">
        <v>35</v>
      </c>
      <c r="N225" s="27">
        <v>31</v>
      </c>
      <c r="O225" s="27">
        <v>22</v>
      </c>
      <c r="P225" s="27">
        <v>88</v>
      </c>
      <c r="Q225" s="28">
        <v>194.4</v>
      </c>
      <c r="R225" s="29">
        <v>0.452674897119342</v>
      </c>
      <c r="S225" s="12">
        <v>0</v>
      </c>
      <c r="T225" s="27">
        <v>32</v>
      </c>
      <c r="U225" s="27">
        <v>31</v>
      </c>
      <c r="V225" s="27">
        <v>27</v>
      </c>
      <c r="W225" s="27">
        <f t="shared" si="18"/>
        <v>90</v>
      </c>
      <c r="X225" s="28">
        <v>97.2</v>
      </c>
      <c r="Y225" s="29">
        <f t="shared" si="19"/>
        <v>0.92592592592592593</v>
      </c>
      <c r="Z225" s="12">
        <v>0</v>
      </c>
      <c r="AA225" s="31">
        <v>681861.34</v>
      </c>
      <c r="AB225" s="12">
        <v>970</v>
      </c>
      <c r="AC225" s="12">
        <v>0</v>
      </c>
      <c r="AD225" s="31">
        <v>682831.34</v>
      </c>
      <c r="AE225" s="32">
        <v>874800</v>
      </c>
      <c r="AF225" s="29">
        <v>0.780557087334248</v>
      </c>
      <c r="AG225" s="12">
        <v>0</v>
      </c>
      <c r="AH225" s="31">
        <v>636700</v>
      </c>
      <c r="AI225" s="12">
        <v>14600</v>
      </c>
      <c r="AJ225" s="12">
        <v>11400</v>
      </c>
      <c r="AK225" s="31">
        <v>662700</v>
      </c>
      <c r="AL225" s="32">
        <v>648000</v>
      </c>
      <c r="AM225" s="30">
        <v>1.0226851851851899</v>
      </c>
      <c r="AN225" s="13">
        <v>50</v>
      </c>
      <c r="AO225" s="33">
        <v>80.099999999999994</v>
      </c>
      <c r="AP225" s="33">
        <v>46</v>
      </c>
      <c r="AQ225" s="33">
        <v>34.799999999999997</v>
      </c>
      <c r="AR225" s="33">
        <v>160.9</v>
      </c>
      <c r="AS225" s="28">
        <v>181.44</v>
      </c>
      <c r="AT225" s="29">
        <v>0.88679453262786601</v>
      </c>
      <c r="AU225" s="12">
        <v>0</v>
      </c>
    </row>
    <row r="226" spans="1:47" s="40" customFormat="1" ht="19.649999999999999" customHeight="1" x14ac:dyDescent="0.25">
      <c r="A226" s="54" t="s">
        <v>213</v>
      </c>
      <c r="B226" s="54" t="s">
        <v>253</v>
      </c>
      <c r="C226" s="54" t="s">
        <v>263</v>
      </c>
      <c r="D226" s="44">
        <v>3.18</v>
      </c>
      <c r="E226" s="64">
        <f t="shared" si="15"/>
        <v>440</v>
      </c>
      <c r="F226" s="59">
        <f t="shared" si="16"/>
        <v>0</v>
      </c>
      <c r="G226" s="59">
        <v>0.875</v>
      </c>
      <c r="H226" s="41">
        <f t="shared" si="17"/>
        <v>440</v>
      </c>
      <c r="I226" s="42">
        <v>0.1</v>
      </c>
      <c r="J226" s="12">
        <v>400</v>
      </c>
      <c r="K226" s="13">
        <v>150</v>
      </c>
      <c r="L226" s="26">
        <v>5</v>
      </c>
      <c r="M226" s="27">
        <v>38</v>
      </c>
      <c r="N226" s="27">
        <v>29</v>
      </c>
      <c r="O226" s="27">
        <v>28</v>
      </c>
      <c r="P226" s="27">
        <v>95</v>
      </c>
      <c r="Q226" s="28">
        <v>95.4</v>
      </c>
      <c r="R226" s="30">
        <v>0.99580712788259895</v>
      </c>
      <c r="S226" s="13">
        <v>50</v>
      </c>
      <c r="T226" s="27">
        <v>22</v>
      </c>
      <c r="U226" s="27">
        <v>16</v>
      </c>
      <c r="V226" s="27">
        <v>16</v>
      </c>
      <c r="W226" s="27">
        <f t="shared" si="18"/>
        <v>54</v>
      </c>
      <c r="X226" s="28">
        <v>47.7</v>
      </c>
      <c r="Y226" s="30">
        <f t="shared" si="19"/>
        <v>1.1320754716981132</v>
      </c>
      <c r="Z226" s="13">
        <v>50</v>
      </c>
      <c r="AA226" s="31">
        <v>727384.08</v>
      </c>
      <c r="AB226" s="12">
        <v>44500</v>
      </c>
      <c r="AC226" s="12">
        <v>400</v>
      </c>
      <c r="AD226" s="31">
        <v>772284.08</v>
      </c>
      <c r="AE226" s="32">
        <v>429300</v>
      </c>
      <c r="AF226" s="30">
        <v>1.7989379920801301</v>
      </c>
      <c r="AG226" s="13">
        <v>50</v>
      </c>
      <c r="AH226" s="31">
        <v>528850</v>
      </c>
      <c r="AI226" s="12">
        <v>38100</v>
      </c>
      <c r="AJ226" s="12">
        <v>21100</v>
      </c>
      <c r="AK226" s="31">
        <v>588050</v>
      </c>
      <c r="AL226" s="32">
        <v>318000</v>
      </c>
      <c r="AM226" s="30">
        <v>1.84921383647799</v>
      </c>
      <c r="AN226" s="13">
        <v>50</v>
      </c>
      <c r="AO226" s="33">
        <v>46.7</v>
      </c>
      <c r="AP226" s="33">
        <v>30.4</v>
      </c>
      <c r="AQ226" s="33">
        <v>21</v>
      </c>
      <c r="AR226" s="33">
        <v>98.1</v>
      </c>
      <c r="AS226" s="28">
        <v>89.04</v>
      </c>
      <c r="AT226" s="30">
        <v>1.1017520215633401</v>
      </c>
      <c r="AU226" s="13">
        <v>50</v>
      </c>
    </row>
    <row r="227" spans="1:47" s="40" customFormat="1" ht="19.649999999999999" customHeight="1" x14ac:dyDescent="0.25">
      <c r="A227" s="54" t="s">
        <v>213</v>
      </c>
      <c r="B227" s="54" t="s">
        <v>253</v>
      </c>
      <c r="C227" s="54" t="s">
        <v>264</v>
      </c>
      <c r="D227" s="44">
        <v>1.78</v>
      </c>
      <c r="E227" s="64">
        <f t="shared" si="15"/>
        <v>275</v>
      </c>
      <c r="F227" s="59">
        <f t="shared" si="16"/>
        <v>0</v>
      </c>
      <c r="G227" s="59">
        <v>1</v>
      </c>
      <c r="H227" s="41">
        <f t="shared" si="17"/>
        <v>275</v>
      </c>
      <c r="I227" s="42">
        <v>0.1</v>
      </c>
      <c r="J227" s="12">
        <v>250</v>
      </c>
      <c r="K227" s="13">
        <v>50</v>
      </c>
      <c r="L227" s="26">
        <v>4</v>
      </c>
      <c r="M227" s="27">
        <v>13</v>
      </c>
      <c r="N227" s="27">
        <v>11</v>
      </c>
      <c r="O227" s="27">
        <v>9</v>
      </c>
      <c r="P227" s="27">
        <v>33</v>
      </c>
      <c r="Q227" s="28">
        <v>53.4</v>
      </c>
      <c r="R227" s="29">
        <v>0.61797752808988804</v>
      </c>
      <c r="S227" s="12">
        <v>0</v>
      </c>
      <c r="T227" s="27">
        <v>10</v>
      </c>
      <c r="U227" s="27">
        <v>9</v>
      </c>
      <c r="V227" s="27">
        <v>9</v>
      </c>
      <c r="W227" s="27">
        <f t="shared" si="18"/>
        <v>28</v>
      </c>
      <c r="X227" s="28">
        <v>26.7</v>
      </c>
      <c r="Y227" s="30">
        <f t="shared" si="19"/>
        <v>1.0486891385767791</v>
      </c>
      <c r="Z227" s="13">
        <v>50</v>
      </c>
      <c r="AA227" s="31">
        <v>256656.19</v>
      </c>
      <c r="AB227" s="12">
        <v>4938</v>
      </c>
      <c r="AC227" s="12">
        <v>408</v>
      </c>
      <c r="AD227" s="31">
        <v>262002.19</v>
      </c>
      <c r="AE227" s="32">
        <v>240300</v>
      </c>
      <c r="AF227" s="30">
        <v>1.0903129005409899</v>
      </c>
      <c r="AG227" s="13">
        <v>50</v>
      </c>
      <c r="AH227" s="31">
        <v>155140</v>
      </c>
      <c r="AI227" s="12">
        <v>18900</v>
      </c>
      <c r="AJ227" s="12">
        <v>1600</v>
      </c>
      <c r="AK227" s="31">
        <v>175640</v>
      </c>
      <c r="AL227" s="32">
        <v>178000</v>
      </c>
      <c r="AM227" s="57">
        <v>0.98674157303370802</v>
      </c>
      <c r="AN227" s="13">
        <v>50</v>
      </c>
      <c r="AO227" s="33">
        <v>32.200000000000003</v>
      </c>
      <c r="AP227" s="33">
        <v>15.1</v>
      </c>
      <c r="AQ227" s="33">
        <v>13.2</v>
      </c>
      <c r="AR227" s="33">
        <v>60.5</v>
      </c>
      <c r="AS227" s="28">
        <v>49.84</v>
      </c>
      <c r="AT227" s="30">
        <v>1.2138844301765599</v>
      </c>
      <c r="AU227" s="13">
        <v>50</v>
      </c>
    </row>
    <row r="228" spans="1:47" s="40" customFormat="1" ht="19.649999999999999" customHeight="1" x14ac:dyDescent="0.25">
      <c r="A228" s="54" t="s">
        <v>213</v>
      </c>
      <c r="B228" s="54" t="s">
        <v>253</v>
      </c>
      <c r="C228" s="54" t="s">
        <v>265</v>
      </c>
      <c r="D228" s="44">
        <v>0.56000000000000005</v>
      </c>
      <c r="E228" s="64">
        <f t="shared" si="15"/>
        <v>55</v>
      </c>
      <c r="F228" s="59">
        <f t="shared" si="16"/>
        <v>0</v>
      </c>
      <c r="G228" s="59">
        <v>1</v>
      </c>
      <c r="H228" s="41">
        <f t="shared" si="17"/>
        <v>55</v>
      </c>
      <c r="I228" s="42">
        <v>0.1</v>
      </c>
      <c r="J228" s="12">
        <v>50</v>
      </c>
      <c r="K228" s="12">
        <v>0</v>
      </c>
      <c r="L228" s="26">
        <v>1</v>
      </c>
      <c r="M228" s="27">
        <v>3</v>
      </c>
      <c r="N228" s="27">
        <v>3</v>
      </c>
      <c r="O228" s="27">
        <v>2</v>
      </c>
      <c r="P228" s="27">
        <v>8</v>
      </c>
      <c r="Q228" s="28">
        <v>16.8</v>
      </c>
      <c r="R228" s="29">
        <v>0.476190476190476</v>
      </c>
      <c r="S228" s="12">
        <v>0</v>
      </c>
      <c r="T228" s="27">
        <v>2</v>
      </c>
      <c r="U228" s="27">
        <v>0</v>
      </c>
      <c r="V228" s="27">
        <v>0</v>
      </c>
      <c r="W228" s="27">
        <f t="shared" si="18"/>
        <v>2</v>
      </c>
      <c r="X228" s="28">
        <v>8.4</v>
      </c>
      <c r="Y228" s="29">
        <f t="shared" si="19"/>
        <v>0.23809523809523808</v>
      </c>
      <c r="Z228" s="12">
        <v>0</v>
      </c>
      <c r="AA228" s="31">
        <v>19659.27</v>
      </c>
      <c r="AB228" s="12">
        <v>0</v>
      </c>
      <c r="AC228" s="12">
        <v>0</v>
      </c>
      <c r="AD228" s="31">
        <v>19659.27</v>
      </c>
      <c r="AE228" s="32">
        <v>75600</v>
      </c>
      <c r="AF228" s="29">
        <v>0.26004325396825401</v>
      </c>
      <c r="AG228" s="12">
        <v>0</v>
      </c>
      <c r="AH228" s="31">
        <v>49800</v>
      </c>
      <c r="AI228" s="12">
        <v>200</v>
      </c>
      <c r="AJ228" s="12">
        <v>200</v>
      </c>
      <c r="AK228" s="31">
        <v>50200</v>
      </c>
      <c r="AL228" s="32">
        <v>56000</v>
      </c>
      <c r="AM228" s="29">
        <v>0.89642857142857102</v>
      </c>
      <c r="AN228" s="12">
        <v>0</v>
      </c>
      <c r="AO228" s="33">
        <v>16.100000000000001</v>
      </c>
      <c r="AP228" s="33">
        <v>8.9</v>
      </c>
      <c r="AQ228" s="33">
        <v>5.8</v>
      </c>
      <c r="AR228" s="33">
        <v>30.8</v>
      </c>
      <c r="AS228" s="28">
        <v>15.68</v>
      </c>
      <c r="AT228" s="30">
        <v>1.96428571428571</v>
      </c>
      <c r="AU228" s="13">
        <v>50</v>
      </c>
    </row>
    <row r="229" spans="1:47" s="40" customFormat="1" ht="19.649999999999999" customHeight="1" x14ac:dyDescent="0.25">
      <c r="A229" s="54" t="s">
        <v>213</v>
      </c>
      <c r="B229" s="54" t="s">
        <v>253</v>
      </c>
      <c r="C229" s="54" t="s">
        <v>266</v>
      </c>
      <c r="D229" s="44">
        <v>10.16</v>
      </c>
      <c r="E229" s="64">
        <f t="shared" si="15"/>
        <v>96</v>
      </c>
      <c r="F229" s="59">
        <f t="shared" si="16"/>
        <v>0.13571428571428579</v>
      </c>
      <c r="G229" s="59">
        <v>0.7142857142857143</v>
      </c>
      <c r="H229" s="41">
        <f t="shared" si="17"/>
        <v>110</v>
      </c>
      <c r="I229" s="42">
        <v>0.1</v>
      </c>
      <c r="J229" s="12">
        <v>100</v>
      </c>
      <c r="K229" s="12">
        <v>0</v>
      </c>
      <c r="L229" s="26">
        <v>2</v>
      </c>
      <c r="M229" s="27">
        <v>66</v>
      </c>
      <c r="N229" s="27">
        <v>57</v>
      </c>
      <c r="O229" s="27">
        <v>48</v>
      </c>
      <c r="P229" s="27">
        <v>171</v>
      </c>
      <c r="Q229" s="28">
        <v>304.8</v>
      </c>
      <c r="R229" s="29">
        <v>0.56102362204724399</v>
      </c>
      <c r="S229" s="12">
        <v>0</v>
      </c>
      <c r="T229" s="27">
        <v>52</v>
      </c>
      <c r="U229" s="27">
        <v>50</v>
      </c>
      <c r="V229" s="27">
        <v>42</v>
      </c>
      <c r="W229" s="27">
        <f t="shared" si="18"/>
        <v>144</v>
      </c>
      <c r="X229" s="28">
        <v>152.4</v>
      </c>
      <c r="Y229" s="29">
        <f t="shared" si="19"/>
        <v>0.94488188976377951</v>
      </c>
      <c r="Z229" s="12">
        <v>0</v>
      </c>
      <c r="AA229" s="31">
        <v>1258255.73</v>
      </c>
      <c r="AB229" s="12">
        <v>23300</v>
      </c>
      <c r="AC229" s="12">
        <v>14200</v>
      </c>
      <c r="AD229" s="31">
        <v>1295755.73</v>
      </c>
      <c r="AE229" s="32">
        <v>1371600</v>
      </c>
      <c r="AF229" s="29">
        <v>0.94470379848352304</v>
      </c>
      <c r="AG229" s="12">
        <v>0</v>
      </c>
      <c r="AH229" s="31">
        <v>1097400</v>
      </c>
      <c r="AI229" s="12">
        <v>48060</v>
      </c>
      <c r="AJ229" s="12">
        <v>29000</v>
      </c>
      <c r="AK229" s="31">
        <v>1174460</v>
      </c>
      <c r="AL229" s="32">
        <v>1016000</v>
      </c>
      <c r="AM229" s="30">
        <v>1.1559645669291301</v>
      </c>
      <c r="AN229" s="13">
        <v>50</v>
      </c>
      <c r="AO229" s="33">
        <v>154</v>
      </c>
      <c r="AP229" s="33">
        <v>72.7</v>
      </c>
      <c r="AQ229" s="33">
        <v>60.7</v>
      </c>
      <c r="AR229" s="33">
        <v>287.39999999999998</v>
      </c>
      <c r="AS229" s="28">
        <v>284.48</v>
      </c>
      <c r="AT229" s="30">
        <v>1.0102643419572599</v>
      </c>
      <c r="AU229" s="13">
        <v>50</v>
      </c>
    </row>
    <row r="230" spans="1:47" s="40" customFormat="1" ht="19.649999999999999" customHeight="1" x14ac:dyDescent="0.25">
      <c r="A230" s="54" t="s">
        <v>213</v>
      </c>
      <c r="B230" s="54" t="s">
        <v>253</v>
      </c>
      <c r="C230" s="54" t="s">
        <v>267</v>
      </c>
      <c r="D230" s="44">
        <v>1.42</v>
      </c>
      <c r="E230" s="64">
        <f t="shared" si="15"/>
        <v>275</v>
      </c>
      <c r="F230" s="59">
        <f t="shared" si="16"/>
        <v>0</v>
      </c>
      <c r="G230" s="59">
        <v>0.8</v>
      </c>
      <c r="H230" s="41">
        <f t="shared" si="17"/>
        <v>275</v>
      </c>
      <c r="I230" s="42">
        <v>0.1</v>
      </c>
      <c r="J230" s="12">
        <v>250</v>
      </c>
      <c r="K230" s="13">
        <v>50</v>
      </c>
      <c r="L230" s="26">
        <v>4</v>
      </c>
      <c r="M230" s="27">
        <v>25</v>
      </c>
      <c r="N230" s="27">
        <v>20</v>
      </c>
      <c r="O230" s="27">
        <v>19</v>
      </c>
      <c r="P230" s="27">
        <v>64</v>
      </c>
      <c r="Q230" s="28">
        <v>42.6</v>
      </c>
      <c r="R230" s="30">
        <v>1.50234741784038</v>
      </c>
      <c r="S230" s="13">
        <v>50</v>
      </c>
      <c r="T230" s="27">
        <v>16</v>
      </c>
      <c r="U230" s="27">
        <v>13</v>
      </c>
      <c r="V230" s="27">
        <v>13</v>
      </c>
      <c r="W230" s="27">
        <f t="shared" si="18"/>
        <v>42</v>
      </c>
      <c r="X230" s="28">
        <v>21.3</v>
      </c>
      <c r="Y230" s="30">
        <f t="shared" si="19"/>
        <v>1.971830985915493</v>
      </c>
      <c r="Z230" s="13">
        <v>50</v>
      </c>
      <c r="AA230" s="31">
        <v>28129.89</v>
      </c>
      <c r="AB230" s="12">
        <v>0</v>
      </c>
      <c r="AC230" s="12">
        <v>0</v>
      </c>
      <c r="AD230" s="31">
        <v>28129.89</v>
      </c>
      <c r="AE230" s="32">
        <v>191700</v>
      </c>
      <c r="AF230" s="29">
        <v>0.14673912363067301</v>
      </c>
      <c r="AG230" s="12">
        <v>0</v>
      </c>
      <c r="AH230" s="31">
        <v>127000</v>
      </c>
      <c r="AI230" s="12">
        <v>9000</v>
      </c>
      <c r="AJ230" s="12">
        <v>6600</v>
      </c>
      <c r="AK230" s="31">
        <v>142600</v>
      </c>
      <c r="AL230" s="32">
        <v>142000</v>
      </c>
      <c r="AM230" s="30">
        <v>1.00422535211268</v>
      </c>
      <c r="AN230" s="13">
        <v>50</v>
      </c>
      <c r="AO230" s="33">
        <v>33.1</v>
      </c>
      <c r="AP230" s="33">
        <v>17.399999999999999</v>
      </c>
      <c r="AQ230" s="33">
        <v>15.6</v>
      </c>
      <c r="AR230" s="33">
        <v>66.099999999999994</v>
      </c>
      <c r="AS230" s="28">
        <v>39.76</v>
      </c>
      <c r="AT230" s="30">
        <v>1.66247484909457</v>
      </c>
      <c r="AU230" s="13">
        <v>50</v>
      </c>
    </row>
    <row r="231" spans="1:47" s="40" customFormat="1" ht="19.649999999999999" customHeight="1" x14ac:dyDescent="0.25">
      <c r="A231" s="54" t="s">
        <v>213</v>
      </c>
      <c r="B231" s="54" t="s">
        <v>253</v>
      </c>
      <c r="C231" s="54" t="s">
        <v>268</v>
      </c>
      <c r="D231" s="44">
        <v>4.4000000000000004</v>
      </c>
      <c r="E231" s="64">
        <f t="shared" si="15"/>
        <v>0</v>
      </c>
      <c r="F231" s="59">
        <f t="shared" si="16"/>
        <v>0</v>
      </c>
      <c r="G231" s="59">
        <v>0.8</v>
      </c>
      <c r="H231" s="41"/>
      <c r="I231" s="43"/>
      <c r="J231" s="12">
        <v>0</v>
      </c>
      <c r="K231" s="12">
        <v>0</v>
      </c>
      <c r="L231" s="26">
        <v>0</v>
      </c>
      <c r="M231" s="27">
        <v>29</v>
      </c>
      <c r="N231" s="27">
        <v>25</v>
      </c>
      <c r="O231" s="27">
        <v>20</v>
      </c>
      <c r="P231" s="27">
        <v>74</v>
      </c>
      <c r="Q231" s="28">
        <v>132</v>
      </c>
      <c r="R231" s="29">
        <v>0.560606060606061</v>
      </c>
      <c r="S231" s="12">
        <v>0</v>
      </c>
      <c r="T231" s="27">
        <v>10</v>
      </c>
      <c r="U231" s="27">
        <v>10</v>
      </c>
      <c r="V231" s="27">
        <v>6</v>
      </c>
      <c r="W231" s="27">
        <f t="shared" si="18"/>
        <v>26</v>
      </c>
      <c r="X231" s="28">
        <v>66</v>
      </c>
      <c r="Y231" s="29">
        <f t="shared" si="19"/>
        <v>0.39393939393939392</v>
      </c>
      <c r="Z231" s="12">
        <v>0</v>
      </c>
      <c r="AA231" s="31">
        <v>366463.8</v>
      </c>
      <c r="AB231" s="12">
        <v>100</v>
      </c>
      <c r="AC231" s="12">
        <v>100</v>
      </c>
      <c r="AD231" s="31">
        <v>366663.8</v>
      </c>
      <c r="AE231" s="32">
        <v>594000</v>
      </c>
      <c r="AF231" s="29">
        <v>0.61727912457912404</v>
      </c>
      <c r="AG231" s="12">
        <v>0</v>
      </c>
      <c r="AH231" s="31">
        <v>274250</v>
      </c>
      <c r="AI231" s="12">
        <v>10600</v>
      </c>
      <c r="AJ231" s="12">
        <v>6200</v>
      </c>
      <c r="AK231" s="31">
        <v>291050</v>
      </c>
      <c r="AL231" s="32">
        <v>440000</v>
      </c>
      <c r="AM231" s="29">
        <v>0.66147727272727297</v>
      </c>
      <c r="AN231" s="12">
        <v>0</v>
      </c>
      <c r="AO231" s="33">
        <v>39.1</v>
      </c>
      <c r="AP231" s="33">
        <v>22.8</v>
      </c>
      <c r="AQ231" s="33">
        <v>20.5</v>
      </c>
      <c r="AR231" s="33">
        <v>82.4</v>
      </c>
      <c r="AS231" s="28">
        <v>123.2</v>
      </c>
      <c r="AT231" s="29">
        <v>0.668831168831169</v>
      </c>
      <c r="AU231" s="12">
        <v>0</v>
      </c>
    </row>
    <row r="232" spans="1:47" s="40" customFormat="1" ht="19.649999999999999" customHeight="1" x14ac:dyDescent="0.25">
      <c r="A232" s="54" t="s">
        <v>269</v>
      </c>
      <c r="B232" s="54" t="s">
        <v>270</v>
      </c>
      <c r="C232" s="54" t="s">
        <v>271</v>
      </c>
      <c r="D232" s="44">
        <v>3.4</v>
      </c>
      <c r="E232" s="64">
        <f t="shared" si="15"/>
        <v>275</v>
      </c>
      <c r="F232" s="59">
        <f t="shared" si="16"/>
        <v>0</v>
      </c>
      <c r="G232" s="59">
        <v>1</v>
      </c>
      <c r="H232" s="41">
        <f t="shared" si="17"/>
        <v>275</v>
      </c>
      <c r="I232" s="42">
        <v>0.1</v>
      </c>
      <c r="J232" s="12">
        <v>250</v>
      </c>
      <c r="K232" s="13">
        <v>50</v>
      </c>
      <c r="L232" s="26">
        <v>4</v>
      </c>
      <c r="M232" s="27">
        <v>35</v>
      </c>
      <c r="N232" s="27">
        <v>22</v>
      </c>
      <c r="O232" s="27">
        <v>20</v>
      </c>
      <c r="P232" s="27">
        <v>77</v>
      </c>
      <c r="Q232" s="28">
        <v>102</v>
      </c>
      <c r="R232" s="29">
        <v>0.75490196078431404</v>
      </c>
      <c r="S232" s="12">
        <v>0</v>
      </c>
      <c r="T232" s="27">
        <v>32</v>
      </c>
      <c r="U232" s="27">
        <v>30</v>
      </c>
      <c r="V232" s="27">
        <v>25</v>
      </c>
      <c r="W232" s="27">
        <f t="shared" si="18"/>
        <v>87</v>
      </c>
      <c r="X232" s="28">
        <v>51</v>
      </c>
      <c r="Y232" s="30">
        <f t="shared" si="19"/>
        <v>1.7058823529411764</v>
      </c>
      <c r="Z232" s="13">
        <v>50</v>
      </c>
      <c r="AA232" s="31">
        <v>1082528.6399999999</v>
      </c>
      <c r="AB232" s="12">
        <v>46402</v>
      </c>
      <c r="AC232" s="12">
        <v>39602</v>
      </c>
      <c r="AD232" s="31">
        <v>1168532.6399999999</v>
      </c>
      <c r="AE232" s="32">
        <v>459000</v>
      </c>
      <c r="AF232" s="30">
        <v>2.54582274509804</v>
      </c>
      <c r="AG232" s="13">
        <v>50</v>
      </c>
      <c r="AH232" s="31">
        <v>403700</v>
      </c>
      <c r="AI232" s="12">
        <v>19400</v>
      </c>
      <c r="AJ232" s="12">
        <v>14100</v>
      </c>
      <c r="AK232" s="31">
        <v>437200</v>
      </c>
      <c r="AL232" s="32">
        <v>340000</v>
      </c>
      <c r="AM232" s="30">
        <v>1.28588235294118</v>
      </c>
      <c r="AN232" s="13">
        <v>50</v>
      </c>
      <c r="AO232" s="33">
        <v>52.7</v>
      </c>
      <c r="AP232" s="33">
        <v>27.9</v>
      </c>
      <c r="AQ232" s="33">
        <v>20.7</v>
      </c>
      <c r="AR232" s="33">
        <v>101.3</v>
      </c>
      <c r="AS232" s="28">
        <v>95.2</v>
      </c>
      <c r="AT232" s="30">
        <v>1.0640756302520999</v>
      </c>
      <c r="AU232" s="13">
        <v>50</v>
      </c>
    </row>
    <row r="233" spans="1:47" s="40" customFormat="1" ht="19.649999999999999" customHeight="1" x14ac:dyDescent="0.25">
      <c r="A233" s="54" t="s">
        <v>269</v>
      </c>
      <c r="B233" s="54" t="s">
        <v>270</v>
      </c>
      <c r="C233" s="54" t="s">
        <v>272</v>
      </c>
      <c r="D233" s="44">
        <v>2.2000000000000002</v>
      </c>
      <c r="E233" s="64">
        <f t="shared" si="15"/>
        <v>110</v>
      </c>
      <c r="F233" s="59">
        <f t="shared" si="16"/>
        <v>0</v>
      </c>
      <c r="G233" s="59">
        <v>0.8571428571428571</v>
      </c>
      <c r="H233" s="41">
        <f t="shared" si="17"/>
        <v>110</v>
      </c>
      <c r="I233" s="42">
        <v>0.1</v>
      </c>
      <c r="J233" s="12">
        <v>100</v>
      </c>
      <c r="K233" s="12">
        <v>0</v>
      </c>
      <c r="L233" s="26">
        <v>2</v>
      </c>
      <c r="M233" s="27">
        <v>22</v>
      </c>
      <c r="N233" s="27">
        <v>20</v>
      </c>
      <c r="O233" s="27">
        <v>14</v>
      </c>
      <c r="P233" s="27">
        <v>56</v>
      </c>
      <c r="Q233" s="28">
        <v>66</v>
      </c>
      <c r="R233" s="29">
        <v>0.84848484848484895</v>
      </c>
      <c r="S233" s="12">
        <v>0</v>
      </c>
      <c r="T233" s="27">
        <v>17</v>
      </c>
      <c r="U233" s="27">
        <v>16</v>
      </c>
      <c r="V233" s="27">
        <v>12</v>
      </c>
      <c r="W233" s="27">
        <f t="shared" si="18"/>
        <v>45</v>
      </c>
      <c r="X233" s="28">
        <v>33</v>
      </c>
      <c r="Y233" s="30">
        <f t="shared" si="19"/>
        <v>1.3636363636363635</v>
      </c>
      <c r="Z233" s="13">
        <v>50</v>
      </c>
      <c r="AA233" s="31">
        <v>197493.3</v>
      </c>
      <c r="AB233" s="12">
        <v>0</v>
      </c>
      <c r="AC233" s="12">
        <v>0</v>
      </c>
      <c r="AD233" s="31">
        <v>197493.3</v>
      </c>
      <c r="AE233" s="32">
        <v>297000</v>
      </c>
      <c r="AF233" s="29">
        <v>0.66496060606060603</v>
      </c>
      <c r="AG233" s="12">
        <v>0</v>
      </c>
      <c r="AH233" s="31">
        <v>187500</v>
      </c>
      <c r="AI233" s="12">
        <v>22000</v>
      </c>
      <c r="AJ233" s="12">
        <v>6600</v>
      </c>
      <c r="AK233" s="31">
        <v>216100</v>
      </c>
      <c r="AL233" s="32">
        <v>220000</v>
      </c>
      <c r="AM233" s="57">
        <v>0.98227272727272696</v>
      </c>
      <c r="AN233" s="13">
        <v>50</v>
      </c>
      <c r="AO233" s="33">
        <v>22.4</v>
      </c>
      <c r="AP233" s="33">
        <v>7.3</v>
      </c>
      <c r="AQ233" s="33">
        <v>5</v>
      </c>
      <c r="AR233" s="33">
        <v>34.700000000000003</v>
      </c>
      <c r="AS233" s="28">
        <v>61.6</v>
      </c>
      <c r="AT233" s="29">
        <v>0.56331168831168799</v>
      </c>
      <c r="AU233" s="12">
        <v>0</v>
      </c>
    </row>
    <row r="234" spans="1:47" s="40" customFormat="1" ht="19.649999999999999" customHeight="1" x14ac:dyDescent="0.25">
      <c r="A234" s="54" t="s">
        <v>269</v>
      </c>
      <c r="B234" s="54" t="s">
        <v>270</v>
      </c>
      <c r="C234" s="54" t="s">
        <v>273</v>
      </c>
      <c r="D234" s="44">
        <v>1.51</v>
      </c>
      <c r="E234" s="64">
        <f t="shared" si="15"/>
        <v>55</v>
      </c>
      <c r="F234" s="59">
        <f t="shared" si="16"/>
        <v>0</v>
      </c>
      <c r="G234" s="59">
        <v>1</v>
      </c>
      <c r="H234" s="41">
        <f t="shared" si="17"/>
        <v>55</v>
      </c>
      <c r="I234" s="42">
        <v>0.1</v>
      </c>
      <c r="J234" s="12">
        <v>50</v>
      </c>
      <c r="K234" s="12">
        <v>0</v>
      </c>
      <c r="L234" s="26">
        <v>1</v>
      </c>
      <c r="M234" s="27" t="s">
        <v>157</v>
      </c>
      <c r="N234" s="27" t="s">
        <v>157</v>
      </c>
      <c r="O234" s="27" t="s">
        <v>157</v>
      </c>
      <c r="P234" s="27" t="s">
        <v>157</v>
      </c>
      <c r="Q234" s="28">
        <v>45.3</v>
      </c>
      <c r="R234" s="29" t="s">
        <v>157</v>
      </c>
      <c r="S234" s="12">
        <v>0</v>
      </c>
      <c r="T234" s="27">
        <v>4</v>
      </c>
      <c r="U234" s="27">
        <v>3</v>
      </c>
      <c r="V234" s="27">
        <v>2</v>
      </c>
      <c r="W234" s="27">
        <f t="shared" si="18"/>
        <v>9</v>
      </c>
      <c r="X234" s="28">
        <v>22.65</v>
      </c>
      <c r="Y234" s="29">
        <f t="shared" si="19"/>
        <v>0.39735099337748347</v>
      </c>
      <c r="Z234" s="12">
        <v>0</v>
      </c>
      <c r="AA234" s="31">
        <v>189017.71</v>
      </c>
      <c r="AB234" s="12">
        <v>832</v>
      </c>
      <c r="AC234" s="12">
        <v>415</v>
      </c>
      <c r="AD234" s="31">
        <v>190264.71</v>
      </c>
      <c r="AE234" s="32">
        <v>203850</v>
      </c>
      <c r="AF234" s="29">
        <v>0.93335643855776296</v>
      </c>
      <c r="AG234" s="12">
        <v>0</v>
      </c>
      <c r="AH234" s="31">
        <v>182200</v>
      </c>
      <c r="AI234" s="12">
        <v>17200</v>
      </c>
      <c r="AJ234" s="12">
        <v>11000</v>
      </c>
      <c r="AK234" s="31">
        <v>210400</v>
      </c>
      <c r="AL234" s="32">
        <v>151000</v>
      </c>
      <c r="AM234" s="30">
        <v>1.39337748344371</v>
      </c>
      <c r="AN234" s="13">
        <v>50</v>
      </c>
      <c r="AO234" s="33">
        <v>10</v>
      </c>
      <c r="AP234" s="33">
        <v>2.4</v>
      </c>
      <c r="AQ234" s="33">
        <v>1.8</v>
      </c>
      <c r="AR234" s="33">
        <v>14.2</v>
      </c>
      <c r="AS234" s="28">
        <v>42.28</v>
      </c>
      <c r="AT234" s="29">
        <v>0.33585619678334899</v>
      </c>
      <c r="AU234" s="12">
        <v>0</v>
      </c>
    </row>
    <row r="235" spans="1:47" s="40" customFormat="1" ht="19.649999999999999" customHeight="1" x14ac:dyDescent="0.25">
      <c r="A235" s="54" t="s">
        <v>269</v>
      </c>
      <c r="B235" s="54" t="s">
        <v>270</v>
      </c>
      <c r="C235" s="54" t="s">
        <v>274</v>
      </c>
      <c r="D235" s="44">
        <v>3.7</v>
      </c>
      <c r="E235" s="64">
        <f t="shared" si="15"/>
        <v>165</v>
      </c>
      <c r="F235" s="59">
        <f t="shared" si="16"/>
        <v>0</v>
      </c>
      <c r="G235" s="59">
        <v>1</v>
      </c>
      <c r="H235" s="41">
        <f t="shared" si="17"/>
        <v>165</v>
      </c>
      <c r="I235" s="42">
        <v>0.1</v>
      </c>
      <c r="J235" s="12">
        <v>150</v>
      </c>
      <c r="K235" s="12">
        <v>0</v>
      </c>
      <c r="L235" s="26">
        <v>3</v>
      </c>
      <c r="M235" s="27">
        <v>22</v>
      </c>
      <c r="N235" s="27">
        <v>12</v>
      </c>
      <c r="O235" s="27">
        <v>9</v>
      </c>
      <c r="P235" s="27">
        <v>43</v>
      </c>
      <c r="Q235" s="28">
        <v>111</v>
      </c>
      <c r="R235" s="29">
        <v>0.38738738738738698</v>
      </c>
      <c r="S235" s="12">
        <v>0</v>
      </c>
      <c r="T235" s="27">
        <v>48</v>
      </c>
      <c r="U235" s="27">
        <v>43</v>
      </c>
      <c r="V235" s="27">
        <v>34</v>
      </c>
      <c r="W235" s="27">
        <f t="shared" si="18"/>
        <v>125</v>
      </c>
      <c r="X235" s="28">
        <v>55.5</v>
      </c>
      <c r="Y235" s="30">
        <f t="shared" si="19"/>
        <v>2.2522522522522523</v>
      </c>
      <c r="Z235" s="13">
        <v>50</v>
      </c>
      <c r="AA235" s="31">
        <v>799387.69</v>
      </c>
      <c r="AB235" s="12">
        <v>16946</v>
      </c>
      <c r="AC235" s="12">
        <v>16020</v>
      </c>
      <c r="AD235" s="31">
        <v>832353.69</v>
      </c>
      <c r="AE235" s="32">
        <v>499500</v>
      </c>
      <c r="AF235" s="30">
        <v>1.66637375375375</v>
      </c>
      <c r="AG235" s="13">
        <v>50</v>
      </c>
      <c r="AH235" s="31">
        <v>513000</v>
      </c>
      <c r="AI235" s="12">
        <v>25960</v>
      </c>
      <c r="AJ235" s="12">
        <v>18760</v>
      </c>
      <c r="AK235" s="31">
        <v>557720</v>
      </c>
      <c r="AL235" s="32">
        <v>370000</v>
      </c>
      <c r="AM235" s="30">
        <v>1.5073513513513499</v>
      </c>
      <c r="AN235" s="13">
        <v>50</v>
      </c>
      <c r="AO235" s="33">
        <v>53.1</v>
      </c>
      <c r="AP235" s="33">
        <v>14.2</v>
      </c>
      <c r="AQ235" s="33">
        <v>11.8</v>
      </c>
      <c r="AR235" s="33">
        <v>79.099999999999994</v>
      </c>
      <c r="AS235" s="28">
        <v>103.6</v>
      </c>
      <c r="AT235" s="29">
        <v>0.76351351351351304</v>
      </c>
      <c r="AU235" s="12">
        <v>0</v>
      </c>
    </row>
    <row r="236" spans="1:47" s="40" customFormat="1" ht="19.649999999999999" customHeight="1" x14ac:dyDescent="0.25">
      <c r="A236" s="54" t="s">
        <v>269</v>
      </c>
      <c r="B236" s="54" t="s">
        <v>270</v>
      </c>
      <c r="C236" s="54" t="s">
        <v>275</v>
      </c>
      <c r="D236" s="44">
        <v>6.97</v>
      </c>
      <c r="E236" s="64">
        <f t="shared" si="15"/>
        <v>110</v>
      </c>
      <c r="F236" s="59">
        <f t="shared" si="16"/>
        <v>0</v>
      </c>
      <c r="G236" s="59">
        <v>0.9375</v>
      </c>
      <c r="H236" s="41">
        <f t="shared" si="17"/>
        <v>110</v>
      </c>
      <c r="I236" s="42">
        <v>0.1</v>
      </c>
      <c r="J236" s="12">
        <v>100</v>
      </c>
      <c r="K236" s="12">
        <v>0</v>
      </c>
      <c r="L236" s="26">
        <v>2</v>
      </c>
      <c r="M236" s="27">
        <v>60</v>
      </c>
      <c r="N236" s="27">
        <v>42</v>
      </c>
      <c r="O236" s="27">
        <v>40</v>
      </c>
      <c r="P236" s="27">
        <v>142</v>
      </c>
      <c r="Q236" s="28">
        <v>209.1</v>
      </c>
      <c r="R236" s="29">
        <v>0.67910090865614503</v>
      </c>
      <c r="S236" s="12">
        <v>0</v>
      </c>
      <c r="T236" s="27">
        <v>57</v>
      </c>
      <c r="U236" s="27">
        <v>52</v>
      </c>
      <c r="V236" s="27">
        <v>44</v>
      </c>
      <c r="W236" s="27">
        <f t="shared" si="18"/>
        <v>153</v>
      </c>
      <c r="X236" s="28">
        <v>104.55</v>
      </c>
      <c r="Y236" s="30">
        <f t="shared" si="19"/>
        <v>1.4634146341463414</v>
      </c>
      <c r="Z236" s="13">
        <v>50</v>
      </c>
      <c r="AA236" s="31">
        <v>1110471.45</v>
      </c>
      <c r="AB236" s="12">
        <v>45628</v>
      </c>
      <c r="AC236" s="12">
        <v>38606</v>
      </c>
      <c r="AD236" s="31">
        <v>1194705.45</v>
      </c>
      <c r="AE236" s="32">
        <v>940950</v>
      </c>
      <c r="AF236" s="30">
        <v>1.2696800573888101</v>
      </c>
      <c r="AG236" s="13">
        <v>50</v>
      </c>
      <c r="AH236" s="31">
        <v>483500</v>
      </c>
      <c r="AI236" s="12">
        <v>42280</v>
      </c>
      <c r="AJ236" s="12">
        <v>24480</v>
      </c>
      <c r="AK236" s="31">
        <v>550260</v>
      </c>
      <c r="AL236" s="32">
        <v>697000</v>
      </c>
      <c r="AM236" s="29">
        <v>0.78946915351506497</v>
      </c>
      <c r="AN236" s="12">
        <v>0</v>
      </c>
      <c r="AO236" s="33">
        <v>84.7</v>
      </c>
      <c r="AP236" s="33">
        <v>47.8</v>
      </c>
      <c r="AQ236" s="33">
        <v>36.299999999999997</v>
      </c>
      <c r="AR236" s="33">
        <v>168.8</v>
      </c>
      <c r="AS236" s="28">
        <v>195.16</v>
      </c>
      <c r="AT236" s="29">
        <v>0.86493133838901404</v>
      </c>
      <c r="AU236" s="12">
        <v>0</v>
      </c>
    </row>
    <row r="237" spans="1:47" s="40" customFormat="1" ht="19.649999999999999" customHeight="1" x14ac:dyDescent="0.25">
      <c r="A237" s="54" t="s">
        <v>269</v>
      </c>
      <c r="B237" s="54" t="s">
        <v>270</v>
      </c>
      <c r="C237" s="54" t="s">
        <v>276</v>
      </c>
      <c r="D237" s="44">
        <v>1.6</v>
      </c>
      <c r="E237" s="64">
        <f t="shared" si="15"/>
        <v>110</v>
      </c>
      <c r="F237" s="59">
        <f t="shared" si="16"/>
        <v>0</v>
      </c>
      <c r="G237" s="59">
        <v>1</v>
      </c>
      <c r="H237" s="41">
        <f t="shared" si="17"/>
        <v>110</v>
      </c>
      <c r="I237" s="42">
        <v>0.1</v>
      </c>
      <c r="J237" s="12">
        <v>100</v>
      </c>
      <c r="K237" s="12">
        <v>0</v>
      </c>
      <c r="L237" s="26">
        <v>2</v>
      </c>
      <c r="M237" s="27">
        <v>16</v>
      </c>
      <c r="N237" s="27">
        <v>14</v>
      </c>
      <c r="O237" s="27">
        <v>13</v>
      </c>
      <c r="P237" s="27">
        <v>43</v>
      </c>
      <c r="Q237" s="28">
        <v>48</v>
      </c>
      <c r="R237" s="29">
        <v>0.89583333333333304</v>
      </c>
      <c r="S237" s="12">
        <v>0</v>
      </c>
      <c r="T237" s="27">
        <v>19</v>
      </c>
      <c r="U237" s="27">
        <v>17</v>
      </c>
      <c r="V237" s="27">
        <v>11</v>
      </c>
      <c r="W237" s="27">
        <f t="shared" si="18"/>
        <v>47</v>
      </c>
      <c r="X237" s="28">
        <v>24</v>
      </c>
      <c r="Y237" s="30">
        <f t="shared" si="19"/>
        <v>1.9583333333333333</v>
      </c>
      <c r="Z237" s="13">
        <v>50</v>
      </c>
      <c r="AA237" s="31">
        <v>89131.4</v>
      </c>
      <c r="AB237" s="12">
        <v>66</v>
      </c>
      <c r="AC237" s="12">
        <v>0</v>
      </c>
      <c r="AD237" s="31">
        <v>89197.4</v>
      </c>
      <c r="AE237" s="32">
        <v>216000</v>
      </c>
      <c r="AF237" s="29">
        <v>0.41295092592592603</v>
      </c>
      <c r="AG237" s="12">
        <v>0</v>
      </c>
      <c r="AH237" s="31">
        <v>184000</v>
      </c>
      <c r="AI237" s="12">
        <v>5200</v>
      </c>
      <c r="AJ237" s="12">
        <v>3200</v>
      </c>
      <c r="AK237" s="31">
        <v>192400</v>
      </c>
      <c r="AL237" s="32">
        <v>160000</v>
      </c>
      <c r="AM237" s="30">
        <v>1.2024999999999999</v>
      </c>
      <c r="AN237" s="13">
        <v>50</v>
      </c>
      <c r="AO237" s="33">
        <v>9</v>
      </c>
      <c r="AP237" s="33">
        <v>3.6</v>
      </c>
      <c r="AQ237" s="33">
        <v>2.8</v>
      </c>
      <c r="AR237" s="33">
        <v>15.4</v>
      </c>
      <c r="AS237" s="28">
        <v>44.8</v>
      </c>
      <c r="AT237" s="29">
        <v>0.34375</v>
      </c>
      <c r="AU237" s="12">
        <v>0</v>
      </c>
    </row>
    <row r="238" spans="1:47" s="40" customFormat="1" ht="19.649999999999999" customHeight="1" x14ac:dyDescent="0.25">
      <c r="A238" s="54" t="s">
        <v>269</v>
      </c>
      <c r="B238" s="54" t="s">
        <v>270</v>
      </c>
      <c r="C238" s="54" t="s">
        <v>277</v>
      </c>
      <c r="D238" s="44">
        <v>1.92</v>
      </c>
      <c r="E238" s="64">
        <f t="shared" si="15"/>
        <v>110</v>
      </c>
      <c r="F238" s="59">
        <f t="shared" si="16"/>
        <v>0</v>
      </c>
      <c r="G238" s="59">
        <v>1</v>
      </c>
      <c r="H238" s="41">
        <f t="shared" si="17"/>
        <v>110</v>
      </c>
      <c r="I238" s="42">
        <v>0.1</v>
      </c>
      <c r="J238" s="12">
        <v>100</v>
      </c>
      <c r="K238" s="12">
        <v>0</v>
      </c>
      <c r="L238" s="26">
        <v>2</v>
      </c>
      <c r="M238" s="27">
        <v>15</v>
      </c>
      <c r="N238" s="27">
        <v>11</v>
      </c>
      <c r="O238" s="27">
        <v>11</v>
      </c>
      <c r="P238" s="27">
        <v>37</v>
      </c>
      <c r="Q238" s="28">
        <v>57.6</v>
      </c>
      <c r="R238" s="29">
        <v>0.64236111111111105</v>
      </c>
      <c r="S238" s="12">
        <v>0</v>
      </c>
      <c r="T238" s="27">
        <v>15</v>
      </c>
      <c r="U238" s="27">
        <v>13</v>
      </c>
      <c r="V238" s="27">
        <v>11</v>
      </c>
      <c r="W238" s="27">
        <f t="shared" si="18"/>
        <v>39</v>
      </c>
      <c r="X238" s="28">
        <v>28.8</v>
      </c>
      <c r="Y238" s="30">
        <f t="shared" si="19"/>
        <v>1.3541666666666667</v>
      </c>
      <c r="Z238" s="13">
        <v>50</v>
      </c>
      <c r="AA238" s="31">
        <v>104053.23</v>
      </c>
      <c r="AB238" s="12">
        <v>8402</v>
      </c>
      <c r="AC238" s="12">
        <v>8402</v>
      </c>
      <c r="AD238" s="31">
        <v>120857.23</v>
      </c>
      <c r="AE238" s="32">
        <v>259200</v>
      </c>
      <c r="AF238" s="29">
        <v>0.46627017746913602</v>
      </c>
      <c r="AG238" s="12">
        <v>0</v>
      </c>
      <c r="AH238" s="31">
        <v>180560</v>
      </c>
      <c r="AI238" s="12">
        <v>12600</v>
      </c>
      <c r="AJ238" s="12">
        <v>11200</v>
      </c>
      <c r="AK238" s="31">
        <v>204360</v>
      </c>
      <c r="AL238" s="32">
        <v>192000</v>
      </c>
      <c r="AM238" s="30">
        <v>1.0643750000000001</v>
      </c>
      <c r="AN238" s="13">
        <v>50</v>
      </c>
      <c r="AO238" s="33">
        <v>11.1</v>
      </c>
      <c r="AP238" s="33">
        <v>0.8</v>
      </c>
      <c r="AQ238" s="33">
        <v>0</v>
      </c>
      <c r="AR238" s="33">
        <v>11.9</v>
      </c>
      <c r="AS238" s="28">
        <v>53.76</v>
      </c>
      <c r="AT238" s="29">
        <v>0.22135416666666699</v>
      </c>
      <c r="AU238" s="12">
        <v>0</v>
      </c>
    </row>
    <row r="239" spans="1:47" s="40" customFormat="1" ht="19.649999999999999" customHeight="1" x14ac:dyDescent="0.25">
      <c r="A239" s="54" t="s">
        <v>269</v>
      </c>
      <c r="B239" s="54" t="s">
        <v>270</v>
      </c>
      <c r="C239" s="54" t="s">
        <v>278</v>
      </c>
      <c r="D239" s="44">
        <v>2.34</v>
      </c>
      <c r="E239" s="64">
        <f t="shared" si="15"/>
        <v>55</v>
      </c>
      <c r="F239" s="59">
        <f t="shared" si="16"/>
        <v>0</v>
      </c>
      <c r="G239" s="59">
        <v>1</v>
      </c>
      <c r="H239" s="41">
        <f t="shared" si="17"/>
        <v>55</v>
      </c>
      <c r="I239" s="42">
        <v>0.1</v>
      </c>
      <c r="J239" s="12">
        <v>50</v>
      </c>
      <c r="K239" s="12">
        <v>0</v>
      </c>
      <c r="L239" s="26">
        <v>1</v>
      </c>
      <c r="M239" s="27">
        <v>23</v>
      </c>
      <c r="N239" s="27">
        <v>5</v>
      </c>
      <c r="O239" s="27">
        <v>3</v>
      </c>
      <c r="P239" s="27">
        <v>31</v>
      </c>
      <c r="Q239" s="28">
        <v>70.2</v>
      </c>
      <c r="R239" s="29">
        <v>0.44159544159544201</v>
      </c>
      <c r="S239" s="12">
        <v>0</v>
      </c>
      <c r="T239" s="27">
        <v>7</v>
      </c>
      <c r="U239" s="27">
        <v>5</v>
      </c>
      <c r="V239" s="27">
        <v>5</v>
      </c>
      <c r="W239" s="27">
        <f t="shared" si="18"/>
        <v>17</v>
      </c>
      <c r="X239" s="28">
        <v>35.1</v>
      </c>
      <c r="Y239" s="29">
        <f t="shared" si="19"/>
        <v>0.48433048433048431</v>
      </c>
      <c r="Z239" s="12">
        <v>0</v>
      </c>
      <c r="AA239" s="31">
        <v>617176.54</v>
      </c>
      <c r="AB239" s="12">
        <v>14840</v>
      </c>
      <c r="AC239" s="12">
        <v>14800</v>
      </c>
      <c r="AD239" s="31">
        <v>646816.54</v>
      </c>
      <c r="AE239" s="32">
        <v>315900</v>
      </c>
      <c r="AF239" s="30">
        <v>2.0475357391579601</v>
      </c>
      <c r="AG239" s="13">
        <v>50</v>
      </c>
      <c r="AH239" s="31">
        <v>210800</v>
      </c>
      <c r="AI239" s="12">
        <v>10900</v>
      </c>
      <c r="AJ239" s="12">
        <v>500</v>
      </c>
      <c r="AK239" s="31">
        <v>222200</v>
      </c>
      <c r="AL239" s="32">
        <v>234000</v>
      </c>
      <c r="AM239" s="29">
        <v>0.94957264957264897</v>
      </c>
      <c r="AN239" s="12">
        <v>0</v>
      </c>
      <c r="AO239" s="33">
        <v>24.7</v>
      </c>
      <c r="AP239" s="33">
        <v>11</v>
      </c>
      <c r="AQ239" s="33">
        <v>5.6</v>
      </c>
      <c r="AR239" s="33">
        <v>41.3</v>
      </c>
      <c r="AS239" s="28">
        <v>65.52</v>
      </c>
      <c r="AT239" s="29">
        <v>0.63034188034187999</v>
      </c>
      <c r="AU239" s="12">
        <v>0</v>
      </c>
    </row>
    <row r="240" spans="1:47" s="40" customFormat="1" ht="19.649999999999999" customHeight="1" x14ac:dyDescent="0.25">
      <c r="A240" s="54" t="s">
        <v>269</v>
      </c>
      <c r="B240" s="54" t="s">
        <v>270</v>
      </c>
      <c r="C240" s="54" t="s">
        <v>279</v>
      </c>
      <c r="D240" s="44">
        <v>2.64</v>
      </c>
      <c r="E240" s="64">
        <f t="shared" si="15"/>
        <v>165</v>
      </c>
      <c r="F240" s="59">
        <f t="shared" si="16"/>
        <v>0</v>
      </c>
      <c r="G240" s="59">
        <v>1</v>
      </c>
      <c r="H240" s="41">
        <f t="shared" si="17"/>
        <v>165</v>
      </c>
      <c r="I240" s="42">
        <v>0.1</v>
      </c>
      <c r="J240" s="12">
        <v>150</v>
      </c>
      <c r="K240" s="12">
        <v>0</v>
      </c>
      <c r="L240" s="26">
        <v>3</v>
      </c>
      <c r="M240" s="27">
        <v>16</v>
      </c>
      <c r="N240" s="27">
        <v>6</v>
      </c>
      <c r="O240" s="27">
        <v>6</v>
      </c>
      <c r="P240" s="27">
        <v>28</v>
      </c>
      <c r="Q240" s="28">
        <v>79.2</v>
      </c>
      <c r="R240" s="29">
        <v>0.35353535353535398</v>
      </c>
      <c r="S240" s="12">
        <v>0</v>
      </c>
      <c r="T240" s="27">
        <v>22</v>
      </c>
      <c r="U240" s="27">
        <v>19</v>
      </c>
      <c r="V240" s="27">
        <v>17</v>
      </c>
      <c r="W240" s="27">
        <f t="shared" si="18"/>
        <v>58</v>
      </c>
      <c r="X240" s="28">
        <v>39.6</v>
      </c>
      <c r="Y240" s="30">
        <f t="shared" si="19"/>
        <v>1.4646464646464645</v>
      </c>
      <c r="Z240" s="13">
        <v>50</v>
      </c>
      <c r="AA240" s="31">
        <v>598452.80000000005</v>
      </c>
      <c r="AB240" s="12">
        <v>21012</v>
      </c>
      <c r="AC240" s="12">
        <v>10810</v>
      </c>
      <c r="AD240" s="31">
        <v>630274.80000000005</v>
      </c>
      <c r="AE240" s="32">
        <v>356400</v>
      </c>
      <c r="AF240" s="30">
        <v>1.7684478114478099</v>
      </c>
      <c r="AG240" s="13">
        <v>50</v>
      </c>
      <c r="AH240" s="31">
        <v>296200</v>
      </c>
      <c r="AI240" s="12">
        <v>13300</v>
      </c>
      <c r="AJ240" s="12">
        <v>11800</v>
      </c>
      <c r="AK240" s="31">
        <v>321300</v>
      </c>
      <c r="AL240" s="32">
        <v>264000</v>
      </c>
      <c r="AM240" s="30">
        <v>1.2170454545454501</v>
      </c>
      <c r="AN240" s="13">
        <v>50</v>
      </c>
      <c r="AO240" s="33">
        <v>27.3</v>
      </c>
      <c r="AP240" s="33">
        <v>10.199999999999999</v>
      </c>
      <c r="AQ240" s="33">
        <v>10.199999999999999</v>
      </c>
      <c r="AR240" s="33">
        <v>47.7</v>
      </c>
      <c r="AS240" s="28">
        <v>73.92</v>
      </c>
      <c r="AT240" s="29">
        <v>0.64529220779220797</v>
      </c>
      <c r="AU240" s="12">
        <v>0</v>
      </c>
    </row>
    <row r="241" spans="1:47" s="40" customFormat="1" ht="19.649999999999999" customHeight="1" x14ac:dyDescent="0.25">
      <c r="A241" s="54" t="s">
        <v>269</v>
      </c>
      <c r="B241" s="54" t="s">
        <v>270</v>
      </c>
      <c r="C241" s="54" t="s">
        <v>280</v>
      </c>
      <c r="D241" s="44">
        <v>4.08</v>
      </c>
      <c r="E241" s="64">
        <f t="shared" si="15"/>
        <v>165</v>
      </c>
      <c r="F241" s="59">
        <f t="shared" si="16"/>
        <v>0</v>
      </c>
      <c r="G241" s="59">
        <v>0.9</v>
      </c>
      <c r="H241" s="41">
        <f t="shared" si="17"/>
        <v>165</v>
      </c>
      <c r="I241" s="42">
        <v>0.1</v>
      </c>
      <c r="J241" s="12">
        <v>150</v>
      </c>
      <c r="K241" s="12">
        <v>0</v>
      </c>
      <c r="L241" s="26">
        <v>3</v>
      </c>
      <c r="M241" s="27">
        <v>28</v>
      </c>
      <c r="N241" s="27">
        <v>23</v>
      </c>
      <c r="O241" s="27">
        <v>19</v>
      </c>
      <c r="P241" s="27">
        <v>70</v>
      </c>
      <c r="Q241" s="28">
        <v>122.4</v>
      </c>
      <c r="R241" s="29">
        <v>0.57189542483660105</v>
      </c>
      <c r="S241" s="12">
        <v>0</v>
      </c>
      <c r="T241" s="27">
        <v>23</v>
      </c>
      <c r="U241" s="27">
        <v>23</v>
      </c>
      <c r="V241" s="27">
        <v>20</v>
      </c>
      <c r="W241" s="27">
        <f t="shared" si="18"/>
        <v>66</v>
      </c>
      <c r="X241" s="28">
        <v>61.2</v>
      </c>
      <c r="Y241" s="30">
        <f t="shared" si="19"/>
        <v>1.0784313725490196</v>
      </c>
      <c r="Z241" s="13">
        <v>50</v>
      </c>
      <c r="AA241" s="31">
        <v>590507.67000000004</v>
      </c>
      <c r="AB241" s="12">
        <v>20008</v>
      </c>
      <c r="AC241" s="12">
        <v>20006</v>
      </c>
      <c r="AD241" s="31">
        <v>630521.67000000004</v>
      </c>
      <c r="AE241" s="32">
        <v>550800</v>
      </c>
      <c r="AF241" s="30">
        <v>1.1447379629629599</v>
      </c>
      <c r="AG241" s="13">
        <v>50</v>
      </c>
      <c r="AH241" s="31">
        <v>442400</v>
      </c>
      <c r="AI241" s="12">
        <v>37160</v>
      </c>
      <c r="AJ241" s="12">
        <v>23560</v>
      </c>
      <c r="AK241" s="31">
        <v>503120</v>
      </c>
      <c r="AL241" s="32">
        <v>408000</v>
      </c>
      <c r="AM241" s="30">
        <v>1.2331372549019599</v>
      </c>
      <c r="AN241" s="13">
        <v>50</v>
      </c>
      <c r="AO241" s="33">
        <v>31.6</v>
      </c>
      <c r="AP241" s="33">
        <v>13.4</v>
      </c>
      <c r="AQ241" s="33">
        <v>7.3</v>
      </c>
      <c r="AR241" s="33">
        <v>52.3</v>
      </c>
      <c r="AS241" s="28">
        <v>114.24</v>
      </c>
      <c r="AT241" s="29">
        <v>0.45780812324929998</v>
      </c>
      <c r="AU241" s="12">
        <v>0</v>
      </c>
    </row>
    <row r="242" spans="1:47" s="40" customFormat="1" ht="19.649999999999999" customHeight="1" x14ac:dyDescent="0.25">
      <c r="A242" s="54" t="s">
        <v>269</v>
      </c>
      <c r="B242" s="54" t="s">
        <v>270</v>
      </c>
      <c r="C242" s="54" t="s">
        <v>281</v>
      </c>
      <c r="D242" s="44">
        <v>5.21</v>
      </c>
      <c r="E242" s="64">
        <f t="shared" si="15"/>
        <v>110</v>
      </c>
      <c r="F242" s="59">
        <f t="shared" si="16"/>
        <v>0</v>
      </c>
      <c r="G242" s="59">
        <v>0.90909090909090906</v>
      </c>
      <c r="H242" s="41">
        <f t="shared" si="17"/>
        <v>110</v>
      </c>
      <c r="I242" s="42">
        <v>0.1</v>
      </c>
      <c r="J242" s="12">
        <v>100</v>
      </c>
      <c r="K242" s="12">
        <v>0</v>
      </c>
      <c r="L242" s="26">
        <v>2</v>
      </c>
      <c r="M242" s="27">
        <v>33</v>
      </c>
      <c r="N242" s="27">
        <v>27</v>
      </c>
      <c r="O242" s="27">
        <v>27</v>
      </c>
      <c r="P242" s="27">
        <v>87</v>
      </c>
      <c r="Q242" s="28">
        <v>156.30000000000001</v>
      </c>
      <c r="R242" s="29">
        <v>0.55662188099808096</v>
      </c>
      <c r="S242" s="12">
        <v>0</v>
      </c>
      <c r="T242" s="27">
        <v>39</v>
      </c>
      <c r="U242" s="27">
        <v>37</v>
      </c>
      <c r="V242" s="27">
        <v>33</v>
      </c>
      <c r="W242" s="27">
        <f t="shared" si="18"/>
        <v>109</v>
      </c>
      <c r="X242" s="28">
        <v>78.150000000000006</v>
      </c>
      <c r="Y242" s="30">
        <f t="shared" si="19"/>
        <v>1.3947536788227766</v>
      </c>
      <c r="Z242" s="13">
        <v>50</v>
      </c>
      <c r="AA242" s="31">
        <v>720567.57</v>
      </c>
      <c r="AB242" s="12">
        <v>13617.2</v>
      </c>
      <c r="AC242" s="12">
        <v>1317.2</v>
      </c>
      <c r="AD242" s="31">
        <v>735501.96999999904</v>
      </c>
      <c r="AE242" s="32">
        <v>703350</v>
      </c>
      <c r="AF242" s="30">
        <v>1.0457126181844001</v>
      </c>
      <c r="AG242" s="13">
        <v>50</v>
      </c>
      <c r="AH242" s="31">
        <v>298850</v>
      </c>
      <c r="AI242" s="12">
        <v>24950</v>
      </c>
      <c r="AJ242" s="12">
        <v>14050</v>
      </c>
      <c r="AK242" s="31">
        <v>337850</v>
      </c>
      <c r="AL242" s="32">
        <v>521000</v>
      </c>
      <c r="AM242" s="29">
        <v>0.64846449136276396</v>
      </c>
      <c r="AN242" s="12">
        <v>0</v>
      </c>
      <c r="AO242" s="33">
        <v>27.5</v>
      </c>
      <c r="AP242" s="33">
        <v>12.8</v>
      </c>
      <c r="AQ242" s="33">
        <v>7.9</v>
      </c>
      <c r="AR242" s="33">
        <v>48.2</v>
      </c>
      <c r="AS242" s="28">
        <v>145.88</v>
      </c>
      <c r="AT242" s="29">
        <v>0.33040855497669303</v>
      </c>
      <c r="AU242" s="12">
        <v>0</v>
      </c>
    </row>
    <row r="243" spans="1:47" s="40" customFormat="1" ht="19.649999999999999" customHeight="1" x14ac:dyDescent="0.25">
      <c r="A243" s="54" t="s">
        <v>269</v>
      </c>
      <c r="B243" s="54" t="s">
        <v>270</v>
      </c>
      <c r="C243" s="54" t="s">
        <v>282</v>
      </c>
      <c r="D243" s="44">
        <v>7.2</v>
      </c>
      <c r="E243" s="64">
        <f t="shared" si="15"/>
        <v>110</v>
      </c>
      <c r="F243" s="59">
        <f t="shared" si="16"/>
        <v>0</v>
      </c>
      <c r="G243" s="59">
        <v>0.9375</v>
      </c>
      <c r="H243" s="41">
        <f t="shared" si="17"/>
        <v>110</v>
      </c>
      <c r="I243" s="42">
        <v>0.1</v>
      </c>
      <c r="J243" s="12">
        <v>100</v>
      </c>
      <c r="K243" s="12">
        <v>0</v>
      </c>
      <c r="L243" s="26">
        <v>2</v>
      </c>
      <c r="M243" s="27">
        <v>47</v>
      </c>
      <c r="N243" s="27">
        <v>29</v>
      </c>
      <c r="O243" s="27">
        <v>21</v>
      </c>
      <c r="P243" s="27">
        <v>97</v>
      </c>
      <c r="Q243" s="28">
        <v>216</v>
      </c>
      <c r="R243" s="29">
        <v>0.44907407407407401</v>
      </c>
      <c r="S243" s="12">
        <v>0</v>
      </c>
      <c r="T243" s="27">
        <v>51</v>
      </c>
      <c r="U243" s="27">
        <v>46</v>
      </c>
      <c r="V243" s="27">
        <v>33</v>
      </c>
      <c r="W243" s="27">
        <f t="shared" si="18"/>
        <v>130</v>
      </c>
      <c r="X243" s="28">
        <v>108</v>
      </c>
      <c r="Y243" s="30">
        <f t="shared" si="19"/>
        <v>1.2037037037037037</v>
      </c>
      <c r="Z243" s="13">
        <v>50</v>
      </c>
      <c r="AA243" s="31">
        <v>1316047.6599999999</v>
      </c>
      <c r="AB243" s="12">
        <v>32457</v>
      </c>
      <c r="AC243" s="12">
        <v>32455</v>
      </c>
      <c r="AD243" s="31">
        <v>1380959.66</v>
      </c>
      <c r="AE243" s="32">
        <v>972000</v>
      </c>
      <c r="AF243" s="30">
        <v>1.4207403909465</v>
      </c>
      <c r="AG243" s="13">
        <v>50</v>
      </c>
      <c r="AH243" s="31">
        <v>470940</v>
      </c>
      <c r="AI243" s="12">
        <v>26648</v>
      </c>
      <c r="AJ243" s="12">
        <v>16808</v>
      </c>
      <c r="AK243" s="31">
        <v>514396</v>
      </c>
      <c r="AL243" s="32">
        <v>720000</v>
      </c>
      <c r="AM243" s="29">
        <v>0.71443888888888896</v>
      </c>
      <c r="AN243" s="12">
        <v>0</v>
      </c>
      <c r="AO243" s="33">
        <v>62</v>
      </c>
      <c r="AP243" s="33">
        <v>27.6</v>
      </c>
      <c r="AQ243" s="33">
        <v>19.5</v>
      </c>
      <c r="AR243" s="33">
        <v>109.1</v>
      </c>
      <c r="AS243" s="28">
        <v>201.6</v>
      </c>
      <c r="AT243" s="29">
        <v>0.541170634920635</v>
      </c>
      <c r="AU243" s="12">
        <v>0</v>
      </c>
    </row>
    <row r="244" spans="1:47" s="40" customFormat="1" ht="19.649999999999999" customHeight="1" x14ac:dyDescent="0.25">
      <c r="A244" s="54" t="s">
        <v>269</v>
      </c>
      <c r="B244" s="54" t="s">
        <v>270</v>
      </c>
      <c r="C244" s="54" t="s">
        <v>283</v>
      </c>
      <c r="D244" s="44">
        <v>5.0599999999999996</v>
      </c>
      <c r="E244" s="64">
        <f t="shared" si="15"/>
        <v>149</v>
      </c>
      <c r="F244" s="59">
        <f t="shared" si="16"/>
        <v>0.10000000000000009</v>
      </c>
      <c r="G244" s="59">
        <v>0.75</v>
      </c>
      <c r="H244" s="41">
        <f t="shared" si="17"/>
        <v>165</v>
      </c>
      <c r="I244" s="42">
        <v>0.1</v>
      </c>
      <c r="J244" s="12">
        <v>150</v>
      </c>
      <c r="K244" s="12">
        <v>0</v>
      </c>
      <c r="L244" s="26">
        <v>3</v>
      </c>
      <c r="M244" s="27">
        <v>57</v>
      </c>
      <c r="N244" s="27">
        <v>33</v>
      </c>
      <c r="O244" s="27">
        <v>25</v>
      </c>
      <c r="P244" s="27">
        <v>115</v>
      </c>
      <c r="Q244" s="28">
        <v>151.80000000000001</v>
      </c>
      <c r="R244" s="29">
        <v>0.75757575757575801</v>
      </c>
      <c r="S244" s="12">
        <v>0</v>
      </c>
      <c r="T244" s="27">
        <v>38</v>
      </c>
      <c r="U244" s="27">
        <v>35</v>
      </c>
      <c r="V244" s="27">
        <v>28</v>
      </c>
      <c r="W244" s="27">
        <f t="shared" si="18"/>
        <v>101</v>
      </c>
      <c r="X244" s="28">
        <v>75.900000000000006</v>
      </c>
      <c r="Y244" s="30">
        <f t="shared" si="19"/>
        <v>1.3306982872200261</v>
      </c>
      <c r="Z244" s="13">
        <v>50</v>
      </c>
      <c r="AA244" s="31">
        <v>872448.4</v>
      </c>
      <c r="AB244" s="12">
        <v>4160</v>
      </c>
      <c r="AC244" s="12">
        <v>40</v>
      </c>
      <c r="AD244" s="31">
        <v>876648.4</v>
      </c>
      <c r="AE244" s="32">
        <v>683100</v>
      </c>
      <c r="AF244" s="30">
        <v>1.2833383106426599</v>
      </c>
      <c r="AG244" s="13">
        <v>50</v>
      </c>
      <c r="AH244" s="31">
        <v>709682</v>
      </c>
      <c r="AI244" s="12">
        <v>31807</v>
      </c>
      <c r="AJ244" s="12">
        <v>15107</v>
      </c>
      <c r="AK244" s="31">
        <v>756596</v>
      </c>
      <c r="AL244" s="32">
        <v>506000</v>
      </c>
      <c r="AM244" s="30">
        <v>1.49524901185771</v>
      </c>
      <c r="AN244" s="13">
        <v>50</v>
      </c>
      <c r="AO244" s="33">
        <v>76.599999999999994</v>
      </c>
      <c r="AP244" s="33">
        <v>30.9</v>
      </c>
      <c r="AQ244" s="33">
        <v>20</v>
      </c>
      <c r="AR244" s="33">
        <v>127.5</v>
      </c>
      <c r="AS244" s="28">
        <v>141.68</v>
      </c>
      <c r="AT244" s="29">
        <v>0.899915302089215</v>
      </c>
      <c r="AU244" s="12">
        <v>0</v>
      </c>
    </row>
    <row r="245" spans="1:47" s="40" customFormat="1" ht="19.649999999999999" customHeight="1" x14ac:dyDescent="0.25">
      <c r="A245" s="54" t="s">
        <v>269</v>
      </c>
      <c r="B245" s="54" t="s">
        <v>270</v>
      </c>
      <c r="C245" s="54" t="s">
        <v>284</v>
      </c>
      <c r="D245" s="44">
        <v>3.39</v>
      </c>
      <c r="E245" s="64">
        <f t="shared" si="15"/>
        <v>55</v>
      </c>
      <c r="F245" s="59">
        <f t="shared" si="16"/>
        <v>0</v>
      </c>
      <c r="G245" s="59">
        <v>1</v>
      </c>
      <c r="H245" s="41">
        <f t="shared" si="17"/>
        <v>55</v>
      </c>
      <c r="I245" s="42">
        <v>0.1</v>
      </c>
      <c r="J245" s="12">
        <v>50</v>
      </c>
      <c r="K245" s="12">
        <v>0</v>
      </c>
      <c r="L245" s="26">
        <v>1</v>
      </c>
      <c r="M245" s="27">
        <v>22</v>
      </c>
      <c r="N245" s="27">
        <v>16</v>
      </c>
      <c r="O245" s="27">
        <v>15</v>
      </c>
      <c r="P245" s="27">
        <v>53</v>
      </c>
      <c r="Q245" s="28">
        <v>101.7</v>
      </c>
      <c r="R245" s="29">
        <v>0.52114060963618503</v>
      </c>
      <c r="S245" s="12">
        <v>0</v>
      </c>
      <c r="T245" s="27">
        <v>26</v>
      </c>
      <c r="U245" s="27">
        <v>21</v>
      </c>
      <c r="V245" s="27">
        <v>21</v>
      </c>
      <c r="W245" s="27">
        <f t="shared" si="18"/>
        <v>68</v>
      </c>
      <c r="X245" s="28">
        <v>50.85</v>
      </c>
      <c r="Y245" s="30">
        <f t="shared" si="19"/>
        <v>1.3372664700098329</v>
      </c>
      <c r="Z245" s="13">
        <v>50</v>
      </c>
      <c r="AA245" s="31">
        <v>257441.51</v>
      </c>
      <c r="AB245" s="12">
        <v>2024.4</v>
      </c>
      <c r="AC245" s="12">
        <v>1009</v>
      </c>
      <c r="AD245" s="31">
        <v>260474.91</v>
      </c>
      <c r="AE245" s="32">
        <v>457650</v>
      </c>
      <c r="AF245" s="29">
        <v>0.56915745657161598</v>
      </c>
      <c r="AG245" s="12">
        <v>0</v>
      </c>
      <c r="AH245" s="31">
        <v>245550</v>
      </c>
      <c r="AI245" s="12">
        <v>15280</v>
      </c>
      <c r="AJ245" s="12">
        <v>4280</v>
      </c>
      <c r="AK245" s="31">
        <v>265110</v>
      </c>
      <c r="AL245" s="32">
        <v>339000</v>
      </c>
      <c r="AM245" s="29">
        <v>0.78203539823008905</v>
      </c>
      <c r="AN245" s="12">
        <v>0</v>
      </c>
      <c r="AO245" s="33">
        <v>32.200000000000003</v>
      </c>
      <c r="AP245" s="33">
        <v>8.9</v>
      </c>
      <c r="AQ245" s="33">
        <v>6.3</v>
      </c>
      <c r="AR245" s="33">
        <v>47.4</v>
      </c>
      <c r="AS245" s="28">
        <v>94.92</v>
      </c>
      <c r="AT245" s="29">
        <v>0.49936788874841997</v>
      </c>
      <c r="AU245" s="12">
        <v>0</v>
      </c>
    </row>
    <row r="246" spans="1:47" s="40" customFormat="1" ht="19.649999999999999" customHeight="1" x14ac:dyDescent="0.25">
      <c r="A246" s="54" t="s">
        <v>269</v>
      </c>
      <c r="B246" s="54" t="s">
        <v>270</v>
      </c>
      <c r="C246" s="54" t="s">
        <v>285</v>
      </c>
      <c r="D246" s="44">
        <v>2.62</v>
      </c>
      <c r="E246" s="64">
        <f t="shared" si="15"/>
        <v>165</v>
      </c>
      <c r="F246" s="59">
        <f t="shared" si="16"/>
        <v>0</v>
      </c>
      <c r="G246" s="59">
        <v>1</v>
      </c>
      <c r="H246" s="41">
        <f t="shared" si="17"/>
        <v>165</v>
      </c>
      <c r="I246" s="42">
        <v>0.1</v>
      </c>
      <c r="J246" s="12">
        <v>150</v>
      </c>
      <c r="K246" s="12">
        <v>0</v>
      </c>
      <c r="L246" s="26">
        <v>3</v>
      </c>
      <c r="M246" s="27">
        <v>29</v>
      </c>
      <c r="N246" s="27">
        <v>19</v>
      </c>
      <c r="O246" s="27">
        <v>13</v>
      </c>
      <c r="P246" s="27">
        <v>61</v>
      </c>
      <c r="Q246" s="28">
        <v>78.599999999999994</v>
      </c>
      <c r="R246" s="29">
        <v>0.77608142493638699</v>
      </c>
      <c r="S246" s="12">
        <v>0</v>
      </c>
      <c r="T246" s="27">
        <v>19</v>
      </c>
      <c r="U246" s="27">
        <v>16</v>
      </c>
      <c r="V246" s="27">
        <v>12</v>
      </c>
      <c r="W246" s="27">
        <f t="shared" si="18"/>
        <v>47</v>
      </c>
      <c r="X246" s="28">
        <v>39.299999999999997</v>
      </c>
      <c r="Y246" s="30">
        <f t="shared" si="19"/>
        <v>1.1959287531806617</v>
      </c>
      <c r="Z246" s="13">
        <v>50</v>
      </c>
      <c r="AA246" s="31">
        <v>459252.41</v>
      </c>
      <c r="AB246" s="12">
        <v>300</v>
      </c>
      <c r="AC246" s="12">
        <v>0</v>
      </c>
      <c r="AD246" s="31">
        <v>459552.41</v>
      </c>
      <c r="AE246" s="32">
        <v>353700</v>
      </c>
      <c r="AF246" s="30">
        <v>1.29927172745264</v>
      </c>
      <c r="AG246" s="13">
        <v>50</v>
      </c>
      <c r="AH246" s="31">
        <v>296000</v>
      </c>
      <c r="AI246" s="12">
        <v>16660</v>
      </c>
      <c r="AJ246" s="12">
        <v>3800</v>
      </c>
      <c r="AK246" s="31">
        <v>316460</v>
      </c>
      <c r="AL246" s="32">
        <v>262000</v>
      </c>
      <c r="AM246" s="30">
        <v>1.2078625954198501</v>
      </c>
      <c r="AN246" s="13">
        <v>50</v>
      </c>
      <c r="AO246" s="33">
        <v>28.1</v>
      </c>
      <c r="AP246" s="33">
        <v>18.5</v>
      </c>
      <c r="AQ246" s="33">
        <v>13.7</v>
      </c>
      <c r="AR246" s="33">
        <v>60.3</v>
      </c>
      <c r="AS246" s="28">
        <v>73.36</v>
      </c>
      <c r="AT246" s="29">
        <v>0.82197382769901906</v>
      </c>
      <c r="AU246" s="12">
        <v>0</v>
      </c>
    </row>
    <row r="247" spans="1:47" s="40" customFormat="1" ht="19.649999999999999" customHeight="1" x14ac:dyDescent="0.25">
      <c r="A247" s="54" t="s">
        <v>269</v>
      </c>
      <c r="B247" s="54" t="s">
        <v>286</v>
      </c>
      <c r="C247" s="54" t="s">
        <v>287</v>
      </c>
      <c r="D247" s="44">
        <v>3.28</v>
      </c>
      <c r="E247" s="64">
        <f t="shared" si="15"/>
        <v>154</v>
      </c>
      <c r="F247" s="59">
        <f t="shared" si="16"/>
        <v>7.2222222222222299E-2</v>
      </c>
      <c r="G247" s="59">
        <v>0.77777777777777779</v>
      </c>
      <c r="H247" s="41">
        <f t="shared" si="17"/>
        <v>165</v>
      </c>
      <c r="I247" s="42">
        <v>0.1</v>
      </c>
      <c r="J247" s="12">
        <v>150</v>
      </c>
      <c r="K247" s="12">
        <v>0</v>
      </c>
      <c r="L247" s="26">
        <v>3</v>
      </c>
      <c r="M247" s="27">
        <v>22</v>
      </c>
      <c r="N247" s="27">
        <v>19</v>
      </c>
      <c r="O247" s="27">
        <v>15</v>
      </c>
      <c r="P247" s="27">
        <v>56</v>
      </c>
      <c r="Q247" s="28">
        <v>98.4</v>
      </c>
      <c r="R247" s="29">
        <v>0.569105691056911</v>
      </c>
      <c r="S247" s="12">
        <v>0</v>
      </c>
      <c r="T247" s="27">
        <v>23</v>
      </c>
      <c r="U247" s="27">
        <v>23</v>
      </c>
      <c r="V247" s="27">
        <v>20</v>
      </c>
      <c r="W247" s="27">
        <f t="shared" si="18"/>
        <v>66</v>
      </c>
      <c r="X247" s="28">
        <v>49.2</v>
      </c>
      <c r="Y247" s="30">
        <f t="shared" si="19"/>
        <v>1.3414634146341462</v>
      </c>
      <c r="Z247" s="13">
        <v>50</v>
      </c>
      <c r="AA247" s="31">
        <v>1140546.6499999999</v>
      </c>
      <c r="AB247" s="12">
        <v>15220</v>
      </c>
      <c r="AC247" s="12">
        <v>3190</v>
      </c>
      <c r="AD247" s="31">
        <v>1158956.6499999999</v>
      </c>
      <c r="AE247" s="32">
        <v>442800</v>
      </c>
      <c r="AF247" s="30">
        <v>2.6173366079494098</v>
      </c>
      <c r="AG247" s="13">
        <v>50</v>
      </c>
      <c r="AH247" s="31">
        <v>397434</v>
      </c>
      <c r="AI247" s="12">
        <v>16256.8</v>
      </c>
      <c r="AJ247" s="12">
        <v>5256.8</v>
      </c>
      <c r="AK247" s="31">
        <v>418947.6</v>
      </c>
      <c r="AL247" s="32">
        <v>328000</v>
      </c>
      <c r="AM247" s="30">
        <v>1.2772792682926799</v>
      </c>
      <c r="AN247" s="13">
        <v>50</v>
      </c>
      <c r="AO247" s="33">
        <v>27.3</v>
      </c>
      <c r="AP247" s="33">
        <v>11.1</v>
      </c>
      <c r="AQ247" s="33">
        <v>7.1</v>
      </c>
      <c r="AR247" s="33">
        <v>45.5</v>
      </c>
      <c r="AS247" s="28">
        <v>91.84</v>
      </c>
      <c r="AT247" s="29">
        <v>0.49542682926829301</v>
      </c>
      <c r="AU247" s="12">
        <v>0</v>
      </c>
    </row>
    <row r="248" spans="1:47" s="40" customFormat="1" ht="19.649999999999999" customHeight="1" x14ac:dyDescent="0.25">
      <c r="A248" s="54" t="s">
        <v>269</v>
      </c>
      <c r="B248" s="54" t="s">
        <v>286</v>
      </c>
      <c r="C248" s="54" t="s">
        <v>288</v>
      </c>
      <c r="D248" s="44">
        <v>2.2400000000000002</v>
      </c>
      <c r="E248" s="64">
        <f t="shared" si="15"/>
        <v>143</v>
      </c>
      <c r="F248" s="59">
        <f t="shared" si="16"/>
        <v>0.13571428571428579</v>
      </c>
      <c r="G248" s="59">
        <v>0.7142857142857143</v>
      </c>
      <c r="H248" s="41">
        <f t="shared" si="17"/>
        <v>165</v>
      </c>
      <c r="I248" s="42">
        <v>0.1</v>
      </c>
      <c r="J248" s="12">
        <v>150</v>
      </c>
      <c r="K248" s="12">
        <v>0</v>
      </c>
      <c r="L248" s="26">
        <v>3</v>
      </c>
      <c r="M248" s="27">
        <v>24</v>
      </c>
      <c r="N248" s="27">
        <v>17</v>
      </c>
      <c r="O248" s="27">
        <v>12</v>
      </c>
      <c r="P248" s="27">
        <v>53</v>
      </c>
      <c r="Q248" s="28">
        <v>67.2</v>
      </c>
      <c r="R248" s="29">
        <v>0.78869047619047605</v>
      </c>
      <c r="S248" s="12">
        <v>0</v>
      </c>
      <c r="T248" s="27">
        <v>17</v>
      </c>
      <c r="U248" s="27">
        <v>17</v>
      </c>
      <c r="V248" s="27">
        <v>16</v>
      </c>
      <c r="W248" s="27">
        <f t="shared" si="18"/>
        <v>50</v>
      </c>
      <c r="X248" s="28">
        <v>33.6</v>
      </c>
      <c r="Y248" s="30">
        <f t="shared" si="19"/>
        <v>1.4880952380952381</v>
      </c>
      <c r="Z248" s="13">
        <v>50</v>
      </c>
      <c r="AA248" s="31">
        <v>389656.1</v>
      </c>
      <c r="AB248" s="12">
        <v>47020</v>
      </c>
      <c r="AC248" s="12">
        <v>47020</v>
      </c>
      <c r="AD248" s="31">
        <v>483696.1</v>
      </c>
      <c r="AE248" s="32">
        <v>302400</v>
      </c>
      <c r="AF248" s="30">
        <v>1.59952414021164</v>
      </c>
      <c r="AG248" s="13">
        <v>50</v>
      </c>
      <c r="AH248" s="31">
        <v>350000</v>
      </c>
      <c r="AI248" s="12">
        <v>16400</v>
      </c>
      <c r="AJ248" s="12">
        <v>7700</v>
      </c>
      <c r="AK248" s="31">
        <v>374100</v>
      </c>
      <c r="AL248" s="32">
        <v>224000</v>
      </c>
      <c r="AM248" s="30">
        <v>1.6700892857142899</v>
      </c>
      <c r="AN248" s="13">
        <v>50</v>
      </c>
      <c r="AO248" s="33">
        <v>33.4</v>
      </c>
      <c r="AP248" s="33">
        <v>10.1</v>
      </c>
      <c r="AQ248" s="33">
        <v>5.5</v>
      </c>
      <c r="AR248" s="33">
        <v>49</v>
      </c>
      <c r="AS248" s="28">
        <v>62.72</v>
      </c>
      <c r="AT248" s="29">
        <v>0.78125</v>
      </c>
      <c r="AU248" s="12">
        <v>0</v>
      </c>
    </row>
    <row r="249" spans="1:47" s="40" customFormat="1" ht="19.649999999999999" customHeight="1" x14ac:dyDescent="0.25">
      <c r="A249" s="54" t="s">
        <v>269</v>
      </c>
      <c r="B249" s="54" t="s">
        <v>286</v>
      </c>
      <c r="C249" s="54" t="s">
        <v>289</v>
      </c>
      <c r="D249" s="44">
        <v>3.25</v>
      </c>
      <c r="E249" s="64">
        <f t="shared" si="15"/>
        <v>90</v>
      </c>
      <c r="F249" s="59">
        <f t="shared" si="16"/>
        <v>0.18333333333333346</v>
      </c>
      <c r="G249" s="59">
        <v>0.66666666666666663</v>
      </c>
      <c r="H249" s="41">
        <f t="shared" si="17"/>
        <v>110</v>
      </c>
      <c r="I249" s="42">
        <v>0.1</v>
      </c>
      <c r="J249" s="12">
        <v>100</v>
      </c>
      <c r="K249" s="12">
        <v>0</v>
      </c>
      <c r="L249" s="26">
        <v>2</v>
      </c>
      <c r="M249" s="27">
        <v>10</v>
      </c>
      <c r="N249" s="27">
        <v>6</v>
      </c>
      <c r="O249" s="27">
        <v>3</v>
      </c>
      <c r="P249" s="27">
        <v>19</v>
      </c>
      <c r="Q249" s="28">
        <v>97.5</v>
      </c>
      <c r="R249" s="29">
        <v>0.19487179487179501</v>
      </c>
      <c r="S249" s="12">
        <v>0</v>
      </c>
      <c r="T249" s="27">
        <v>11</v>
      </c>
      <c r="U249" s="27">
        <v>11</v>
      </c>
      <c r="V249" s="27">
        <v>7</v>
      </c>
      <c r="W249" s="27">
        <f t="shared" si="18"/>
        <v>29</v>
      </c>
      <c r="X249" s="28">
        <v>48.75</v>
      </c>
      <c r="Y249" s="29">
        <f t="shared" si="19"/>
        <v>0.59487179487179487</v>
      </c>
      <c r="Z249" s="12">
        <v>0</v>
      </c>
      <c r="AA249" s="31">
        <v>556281.1</v>
      </c>
      <c r="AB249" s="12">
        <v>15080</v>
      </c>
      <c r="AC249" s="12">
        <v>12000</v>
      </c>
      <c r="AD249" s="31">
        <v>583361.1</v>
      </c>
      <c r="AE249" s="32">
        <v>438750</v>
      </c>
      <c r="AF249" s="30">
        <v>1.3295979487179499</v>
      </c>
      <c r="AG249" s="13">
        <v>50</v>
      </c>
      <c r="AH249" s="31">
        <v>329500</v>
      </c>
      <c r="AI249" s="12">
        <v>10800</v>
      </c>
      <c r="AJ249" s="12">
        <v>10800</v>
      </c>
      <c r="AK249" s="31">
        <v>351100</v>
      </c>
      <c r="AL249" s="32">
        <v>325000</v>
      </c>
      <c r="AM249" s="30">
        <v>1.08030769230769</v>
      </c>
      <c r="AN249" s="13">
        <v>50</v>
      </c>
      <c r="AO249" s="33">
        <v>19.600000000000001</v>
      </c>
      <c r="AP249" s="33">
        <v>9.8000000000000007</v>
      </c>
      <c r="AQ249" s="33">
        <v>8.1999999999999993</v>
      </c>
      <c r="AR249" s="33">
        <v>37.6</v>
      </c>
      <c r="AS249" s="28">
        <v>91</v>
      </c>
      <c r="AT249" s="29">
        <v>0.413186813186813</v>
      </c>
      <c r="AU249" s="12">
        <v>0</v>
      </c>
    </row>
    <row r="250" spans="1:47" s="40" customFormat="1" ht="19.649999999999999" customHeight="1" x14ac:dyDescent="0.25">
      <c r="A250" s="54" t="s">
        <v>269</v>
      </c>
      <c r="B250" s="54" t="s">
        <v>286</v>
      </c>
      <c r="C250" s="54" t="s">
        <v>290</v>
      </c>
      <c r="D250" s="44">
        <v>4.4400000000000004</v>
      </c>
      <c r="E250" s="64">
        <f t="shared" si="15"/>
        <v>110</v>
      </c>
      <c r="F250" s="59">
        <f t="shared" si="16"/>
        <v>0</v>
      </c>
      <c r="G250" s="59">
        <v>0.90909090909090906</v>
      </c>
      <c r="H250" s="41">
        <f t="shared" si="17"/>
        <v>110</v>
      </c>
      <c r="I250" s="42">
        <v>0.1</v>
      </c>
      <c r="J250" s="12">
        <v>100</v>
      </c>
      <c r="K250" s="12">
        <v>0</v>
      </c>
      <c r="L250" s="26">
        <v>2</v>
      </c>
      <c r="M250" s="27">
        <v>28</v>
      </c>
      <c r="N250" s="27">
        <v>20</v>
      </c>
      <c r="O250" s="27">
        <v>15</v>
      </c>
      <c r="P250" s="27">
        <v>63</v>
      </c>
      <c r="Q250" s="28">
        <v>133.19999999999999</v>
      </c>
      <c r="R250" s="29">
        <v>0.47297297297297303</v>
      </c>
      <c r="S250" s="12">
        <v>0</v>
      </c>
      <c r="T250" s="27">
        <v>32</v>
      </c>
      <c r="U250" s="27">
        <v>31</v>
      </c>
      <c r="V250" s="27">
        <v>25</v>
      </c>
      <c r="W250" s="27">
        <f t="shared" si="18"/>
        <v>88</v>
      </c>
      <c r="X250" s="28">
        <v>66.599999999999994</v>
      </c>
      <c r="Y250" s="30">
        <f t="shared" si="19"/>
        <v>1.3213213213213215</v>
      </c>
      <c r="Z250" s="13">
        <v>50</v>
      </c>
      <c r="AA250" s="31">
        <v>751191.51</v>
      </c>
      <c r="AB250" s="12">
        <v>0</v>
      </c>
      <c r="AC250" s="12">
        <v>0</v>
      </c>
      <c r="AD250" s="31">
        <v>751191.51</v>
      </c>
      <c r="AE250" s="32">
        <v>599400</v>
      </c>
      <c r="AF250" s="30">
        <v>1.2532390890890901</v>
      </c>
      <c r="AG250" s="13">
        <v>50</v>
      </c>
      <c r="AH250" s="31">
        <v>202010</v>
      </c>
      <c r="AI250" s="12">
        <v>5592</v>
      </c>
      <c r="AJ250" s="12">
        <v>1592</v>
      </c>
      <c r="AK250" s="31">
        <v>209194</v>
      </c>
      <c r="AL250" s="32">
        <v>444000</v>
      </c>
      <c r="AM250" s="29">
        <v>0.47115765765765799</v>
      </c>
      <c r="AN250" s="12">
        <v>0</v>
      </c>
      <c r="AO250" s="33">
        <v>28.4</v>
      </c>
      <c r="AP250" s="33">
        <v>14.3</v>
      </c>
      <c r="AQ250" s="33">
        <v>10.9</v>
      </c>
      <c r="AR250" s="33">
        <v>53.6</v>
      </c>
      <c r="AS250" s="28">
        <v>124.32</v>
      </c>
      <c r="AT250" s="29">
        <v>0.43114543114543102</v>
      </c>
      <c r="AU250" s="12">
        <v>0</v>
      </c>
    </row>
    <row r="251" spans="1:47" s="40" customFormat="1" ht="19.649999999999999" customHeight="1" x14ac:dyDescent="0.25">
      <c r="A251" s="54" t="s">
        <v>269</v>
      </c>
      <c r="B251" s="54" t="s">
        <v>286</v>
      </c>
      <c r="C251" s="54" t="s">
        <v>291</v>
      </c>
      <c r="D251" s="44">
        <v>1.92</v>
      </c>
      <c r="E251" s="64">
        <f t="shared" si="15"/>
        <v>135</v>
      </c>
      <c r="F251" s="59">
        <f t="shared" si="16"/>
        <v>0.18333333333333346</v>
      </c>
      <c r="G251" s="59">
        <v>0.66666666666666663</v>
      </c>
      <c r="H251" s="41">
        <f t="shared" si="17"/>
        <v>165</v>
      </c>
      <c r="I251" s="42">
        <v>0.1</v>
      </c>
      <c r="J251" s="12">
        <v>150</v>
      </c>
      <c r="K251" s="12">
        <v>0</v>
      </c>
      <c r="L251" s="26">
        <v>3</v>
      </c>
      <c r="M251" s="27">
        <v>2</v>
      </c>
      <c r="N251" s="27">
        <v>2</v>
      </c>
      <c r="O251" s="27">
        <v>1</v>
      </c>
      <c r="P251" s="27">
        <v>5</v>
      </c>
      <c r="Q251" s="28">
        <v>57.6</v>
      </c>
      <c r="R251" s="29">
        <v>8.6805555555555594E-2</v>
      </c>
      <c r="S251" s="12">
        <v>0</v>
      </c>
      <c r="T251" s="27">
        <v>16</v>
      </c>
      <c r="U251" s="27">
        <v>13</v>
      </c>
      <c r="V251" s="27">
        <v>7</v>
      </c>
      <c r="W251" s="27">
        <f t="shared" si="18"/>
        <v>36</v>
      </c>
      <c r="X251" s="28">
        <v>28.8</v>
      </c>
      <c r="Y251" s="30">
        <f t="shared" si="19"/>
        <v>1.25</v>
      </c>
      <c r="Z251" s="13">
        <v>50</v>
      </c>
      <c r="AA251" s="31">
        <v>315012.64</v>
      </c>
      <c r="AB251" s="12">
        <v>2</v>
      </c>
      <c r="AC251" s="12">
        <v>2</v>
      </c>
      <c r="AD251" s="31">
        <v>315016.64</v>
      </c>
      <c r="AE251" s="32">
        <v>259200</v>
      </c>
      <c r="AF251" s="30">
        <v>1.2153419753086401</v>
      </c>
      <c r="AG251" s="13">
        <v>50</v>
      </c>
      <c r="AH251" s="31">
        <v>210300</v>
      </c>
      <c r="AI251" s="12">
        <v>10000</v>
      </c>
      <c r="AJ251" s="12">
        <v>0</v>
      </c>
      <c r="AK251" s="31">
        <v>220300</v>
      </c>
      <c r="AL251" s="32">
        <v>192000</v>
      </c>
      <c r="AM251" s="30">
        <v>1.1473958333333301</v>
      </c>
      <c r="AN251" s="13">
        <v>50</v>
      </c>
      <c r="AO251" s="33">
        <v>13.2</v>
      </c>
      <c r="AP251" s="33">
        <v>1.6</v>
      </c>
      <c r="AQ251" s="33">
        <v>0.8</v>
      </c>
      <c r="AR251" s="33">
        <v>15.6</v>
      </c>
      <c r="AS251" s="28">
        <v>53.76</v>
      </c>
      <c r="AT251" s="29">
        <v>0.29017857142857101</v>
      </c>
      <c r="AU251" s="12">
        <v>0</v>
      </c>
    </row>
    <row r="252" spans="1:47" s="40" customFormat="1" ht="19.649999999999999" customHeight="1" x14ac:dyDescent="0.25">
      <c r="A252" s="54" t="s">
        <v>269</v>
      </c>
      <c r="B252" s="54" t="s">
        <v>286</v>
      </c>
      <c r="C252" s="54" t="s">
        <v>292</v>
      </c>
      <c r="D252" s="44">
        <v>4.09</v>
      </c>
      <c r="E252" s="64">
        <f t="shared" si="15"/>
        <v>165</v>
      </c>
      <c r="F252" s="59">
        <f t="shared" si="16"/>
        <v>0</v>
      </c>
      <c r="G252" s="59">
        <v>1</v>
      </c>
      <c r="H252" s="41">
        <f t="shared" si="17"/>
        <v>165</v>
      </c>
      <c r="I252" s="42">
        <v>0.1</v>
      </c>
      <c r="J252" s="12">
        <v>150</v>
      </c>
      <c r="K252" s="12">
        <v>0</v>
      </c>
      <c r="L252" s="26">
        <v>3</v>
      </c>
      <c r="M252" s="27">
        <v>23</v>
      </c>
      <c r="N252" s="27">
        <v>18</v>
      </c>
      <c r="O252" s="27">
        <v>13</v>
      </c>
      <c r="P252" s="27">
        <v>54</v>
      </c>
      <c r="Q252" s="28">
        <v>122.7</v>
      </c>
      <c r="R252" s="29">
        <v>0.44009779951100197</v>
      </c>
      <c r="S252" s="12">
        <v>0</v>
      </c>
      <c r="T252" s="27">
        <v>50</v>
      </c>
      <c r="U252" s="27">
        <v>23</v>
      </c>
      <c r="V252" s="27">
        <v>18</v>
      </c>
      <c r="W252" s="27">
        <f t="shared" si="18"/>
        <v>91</v>
      </c>
      <c r="X252" s="28">
        <v>61.35</v>
      </c>
      <c r="Y252" s="30">
        <f t="shared" si="19"/>
        <v>1.4832925835370823</v>
      </c>
      <c r="Z252" s="13">
        <v>50</v>
      </c>
      <c r="AA252" s="31">
        <v>567524.97</v>
      </c>
      <c r="AB252" s="12">
        <v>24985</v>
      </c>
      <c r="AC252" s="12">
        <v>24965</v>
      </c>
      <c r="AD252" s="31">
        <v>617474.97</v>
      </c>
      <c r="AE252" s="32">
        <v>552150</v>
      </c>
      <c r="AF252" s="30">
        <v>1.11831018744906</v>
      </c>
      <c r="AG252" s="13">
        <v>50</v>
      </c>
      <c r="AH252" s="31">
        <v>437500</v>
      </c>
      <c r="AI252" s="12">
        <v>18200</v>
      </c>
      <c r="AJ252" s="12">
        <v>5200</v>
      </c>
      <c r="AK252" s="31">
        <v>460900</v>
      </c>
      <c r="AL252" s="32">
        <v>409000</v>
      </c>
      <c r="AM252" s="30">
        <v>1.1268948655256701</v>
      </c>
      <c r="AN252" s="13">
        <v>50</v>
      </c>
      <c r="AO252" s="33">
        <v>37</v>
      </c>
      <c r="AP252" s="33">
        <v>14.4</v>
      </c>
      <c r="AQ252" s="33">
        <v>9.9</v>
      </c>
      <c r="AR252" s="33">
        <v>61.3</v>
      </c>
      <c r="AS252" s="28">
        <v>114.52</v>
      </c>
      <c r="AT252" s="29">
        <v>0.53527768075445303</v>
      </c>
      <c r="AU252" s="12">
        <v>0</v>
      </c>
    </row>
    <row r="253" spans="1:47" s="40" customFormat="1" ht="19.649999999999999" customHeight="1" x14ac:dyDescent="0.25">
      <c r="A253" s="54" t="s">
        <v>269</v>
      </c>
      <c r="B253" s="54" t="s">
        <v>286</v>
      </c>
      <c r="C253" s="54" t="s">
        <v>293</v>
      </c>
      <c r="D253" s="44">
        <v>2.4700000000000002</v>
      </c>
      <c r="E253" s="64">
        <f t="shared" si="15"/>
        <v>78</v>
      </c>
      <c r="F253" s="59">
        <f t="shared" si="16"/>
        <v>0.29444444444444451</v>
      </c>
      <c r="G253" s="59">
        <v>0.55555555555555558</v>
      </c>
      <c r="H253" s="41">
        <f t="shared" si="17"/>
        <v>110</v>
      </c>
      <c r="I253" s="42">
        <v>0.1</v>
      </c>
      <c r="J253" s="12">
        <v>100</v>
      </c>
      <c r="K253" s="12">
        <v>0</v>
      </c>
      <c r="L253" s="26">
        <v>2</v>
      </c>
      <c r="M253" s="27">
        <v>17</v>
      </c>
      <c r="N253" s="27">
        <v>17</v>
      </c>
      <c r="O253" s="27">
        <v>15</v>
      </c>
      <c r="P253" s="27">
        <v>49</v>
      </c>
      <c r="Q253" s="28">
        <v>74.099999999999994</v>
      </c>
      <c r="R253" s="29">
        <v>0.66126855600539802</v>
      </c>
      <c r="S253" s="12">
        <v>0</v>
      </c>
      <c r="T253" s="27">
        <v>9</v>
      </c>
      <c r="U253" s="27">
        <v>9</v>
      </c>
      <c r="V253" s="27">
        <v>8</v>
      </c>
      <c r="W253" s="27">
        <f t="shared" si="18"/>
        <v>26</v>
      </c>
      <c r="X253" s="28">
        <v>37.049999999999997</v>
      </c>
      <c r="Y253" s="29">
        <f t="shared" si="19"/>
        <v>0.70175438596491235</v>
      </c>
      <c r="Z253" s="12">
        <v>0</v>
      </c>
      <c r="AA253" s="31">
        <v>362570.04</v>
      </c>
      <c r="AB253" s="12">
        <v>15740</v>
      </c>
      <c r="AC253" s="12">
        <v>15740</v>
      </c>
      <c r="AD253" s="31">
        <v>394050.04</v>
      </c>
      <c r="AE253" s="32">
        <v>333450</v>
      </c>
      <c r="AF253" s="30">
        <v>1.18173651222072</v>
      </c>
      <c r="AG253" s="13">
        <v>50</v>
      </c>
      <c r="AH253" s="31">
        <v>362728</v>
      </c>
      <c r="AI253" s="12">
        <v>37800</v>
      </c>
      <c r="AJ253" s="12">
        <v>19000</v>
      </c>
      <c r="AK253" s="31">
        <v>419528</v>
      </c>
      <c r="AL253" s="32">
        <v>247000</v>
      </c>
      <c r="AM253" s="30">
        <v>1.69849392712551</v>
      </c>
      <c r="AN253" s="13">
        <v>50</v>
      </c>
      <c r="AO253" s="33">
        <v>17.7</v>
      </c>
      <c r="AP253" s="33">
        <v>3</v>
      </c>
      <c r="AQ253" s="33">
        <v>2</v>
      </c>
      <c r="AR253" s="33">
        <v>22.7</v>
      </c>
      <c r="AS253" s="28">
        <v>69.16</v>
      </c>
      <c r="AT253" s="29">
        <v>0.32822440717177598</v>
      </c>
      <c r="AU253" s="12">
        <v>0</v>
      </c>
    </row>
    <row r="254" spans="1:47" s="40" customFormat="1" ht="19.649999999999999" customHeight="1" x14ac:dyDescent="0.25">
      <c r="A254" s="54" t="s">
        <v>269</v>
      </c>
      <c r="B254" s="54" t="s">
        <v>286</v>
      </c>
      <c r="C254" s="54" t="s">
        <v>294</v>
      </c>
      <c r="D254" s="44">
        <v>2.5499999999999998</v>
      </c>
      <c r="E254" s="64">
        <f t="shared" si="15"/>
        <v>165</v>
      </c>
      <c r="F254" s="59">
        <f t="shared" si="16"/>
        <v>0</v>
      </c>
      <c r="G254" s="59">
        <v>0.83333333333333337</v>
      </c>
      <c r="H254" s="41">
        <f t="shared" si="17"/>
        <v>165</v>
      </c>
      <c r="I254" s="42">
        <v>0.1</v>
      </c>
      <c r="J254" s="12">
        <v>150</v>
      </c>
      <c r="K254" s="12">
        <v>0</v>
      </c>
      <c r="L254" s="26">
        <v>3</v>
      </c>
      <c r="M254" s="27">
        <v>33</v>
      </c>
      <c r="N254" s="27">
        <v>30</v>
      </c>
      <c r="O254" s="27">
        <v>29</v>
      </c>
      <c r="P254" s="27">
        <v>92</v>
      </c>
      <c r="Q254" s="28">
        <v>76.5</v>
      </c>
      <c r="R254" s="30">
        <v>1.2026143790849699</v>
      </c>
      <c r="S254" s="13">
        <v>50</v>
      </c>
      <c r="T254" s="27">
        <v>17</v>
      </c>
      <c r="U254" s="27">
        <v>17</v>
      </c>
      <c r="V254" s="27">
        <v>16</v>
      </c>
      <c r="W254" s="27">
        <f t="shared" si="18"/>
        <v>50</v>
      </c>
      <c r="X254" s="28">
        <v>38.25</v>
      </c>
      <c r="Y254" s="30">
        <f t="shared" si="19"/>
        <v>1.3071895424836601</v>
      </c>
      <c r="Z254" s="13">
        <v>50</v>
      </c>
      <c r="AA254" s="31">
        <v>41203.97</v>
      </c>
      <c r="AB254" s="12">
        <v>0</v>
      </c>
      <c r="AC254" s="12">
        <v>0</v>
      </c>
      <c r="AD254" s="31">
        <v>41203.97</v>
      </c>
      <c r="AE254" s="32">
        <v>344250</v>
      </c>
      <c r="AF254" s="29">
        <v>0.11969199709513401</v>
      </c>
      <c r="AG254" s="12">
        <v>0</v>
      </c>
      <c r="AH254" s="31">
        <v>268200</v>
      </c>
      <c r="AI254" s="12">
        <v>19180</v>
      </c>
      <c r="AJ254" s="12">
        <v>12580</v>
      </c>
      <c r="AK254" s="31">
        <v>299960</v>
      </c>
      <c r="AL254" s="32">
        <v>255000</v>
      </c>
      <c r="AM254" s="30">
        <v>1.1763137254902001</v>
      </c>
      <c r="AN254" s="13">
        <v>50</v>
      </c>
      <c r="AO254" s="33">
        <v>14.5</v>
      </c>
      <c r="AP254" s="33">
        <v>6.6</v>
      </c>
      <c r="AQ254" s="33">
        <v>4.5999999999999996</v>
      </c>
      <c r="AR254" s="33">
        <v>25.7</v>
      </c>
      <c r="AS254" s="28">
        <v>71.400000000000006</v>
      </c>
      <c r="AT254" s="29">
        <v>0.35994397759103602</v>
      </c>
      <c r="AU254" s="12">
        <v>0</v>
      </c>
    </row>
    <row r="255" spans="1:47" s="40" customFormat="1" ht="19.649999999999999" customHeight="1" x14ac:dyDescent="0.25">
      <c r="A255" s="54" t="s">
        <v>269</v>
      </c>
      <c r="B255" s="54" t="s">
        <v>286</v>
      </c>
      <c r="C255" s="54" t="s">
        <v>286</v>
      </c>
      <c r="D255" s="44">
        <v>11.08</v>
      </c>
      <c r="E255" s="64">
        <f t="shared" si="15"/>
        <v>45</v>
      </c>
      <c r="F255" s="59">
        <f t="shared" si="16"/>
        <v>0.18333333333333346</v>
      </c>
      <c r="G255" s="59">
        <v>0.66666666666666663</v>
      </c>
      <c r="H255" s="41">
        <f t="shared" si="17"/>
        <v>55</v>
      </c>
      <c r="I255" s="42">
        <v>0.1</v>
      </c>
      <c r="J255" s="12">
        <v>50</v>
      </c>
      <c r="K255" s="12">
        <v>0</v>
      </c>
      <c r="L255" s="26">
        <v>1</v>
      </c>
      <c r="M255" s="27">
        <v>83</v>
      </c>
      <c r="N255" s="27">
        <v>56</v>
      </c>
      <c r="O255" s="27">
        <v>45</v>
      </c>
      <c r="P255" s="27">
        <v>184</v>
      </c>
      <c r="Q255" s="28">
        <v>332.4</v>
      </c>
      <c r="R255" s="29">
        <v>0.553549939831528</v>
      </c>
      <c r="S255" s="12">
        <v>0</v>
      </c>
      <c r="T255" s="27">
        <v>53</v>
      </c>
      <c r="U255" s="27">
        <v>45</v>
      </c>
      <c r="V255" s="27">
        <v>37</v>
      </c>
      <c r="W255" s="27">
        <f t="shared" si="18"/>
        <v>135</v>
      </c>
      <c r="X255" s="28">
        <v>166.2</v>
      </c>
      <c r="Y255" s="29">
        <f t="shared" si="19"/>
        <v>0.81227436823104704</v>
      </c>
      <c r="Z255" s="12">
        <v>0</v>
      </c>
      <c r="AA255" s="31">
        <v>2120775.1</v>
      </c>
      <c r="AB255" s="12">
        <v>67508.800000000003</v>
      </c>
      <c r="AC255" s="12">
        <v>62916.800000000003</v>
      </c>
      <c r="AD255" s="31">
        <v>2251200.7000000002</v>
      </c>
      <c r="AE255" s="32">
        <v>1495800</v>
      </c>
      <c r="AF255" s="30">
        <v>1.50501450728707</v>
      </c>
      <c r="AG255" s="13">
        <v>50</v>
      </c>
      <c r="AH255" s="31">
        <v>846500</v>
      </c>
      <c r="AI255" s="12">
        <v>52940</v>
      </c>
      <c r="AJ255" s="12">
        <v>35440</v>
      </c>
      <c r="AK255" s="31">
        <v>934880</v>
      </c>
      <c r="AL255" s="32">
        <v>1108000</v>
      </c>
      <c r="AM255" s="29">
        <v>0.84375451263537904</v>
      </c>
      <c r="AN255" s="12">
        <v>0</v>
      </c>
      <c r="AO255" s="33">
        <v>107</v>
      </c>
      <c r="AP255" s="33">
        <v>44.5</v>
      </c>
      <c r="AQ255" s="33">
        <v>35.200000000000003</v>
      </c>
      <c r="AR255" s="33">
        <v>186.7</v>
      </c>
      <c r="AS255" s="28">
        <v>310.24</v>
      </c>
      <c r="AT255" s="29">
        <v>0.60179216090768395</v>
      </c>
      <c r="AU255" s="12">
        <v>0</v>
      </c>
    </row>
    <row r="256" spans="1:47" s="40" customFormat="1" ht="19.649999999999999" customHeight="1" x14ac:dyDescent="0.25">
      <c r="A256" s="54" t="s">
        <v>269</v>
      </c>
      <c r="B256" s="54" t="s">
        <v>286</v>
      </c>
      <c r="C256" s="54" t="s">
        <v>295</v>
      </c>
      <c r="D256" s="44">
        <v>3.66</v>
      </c>
      <c r="E256" s="64">
        <f t="shared" si="15"/>
        <v>0</v>
      </c>
      <c r="F256" s="59">
        <f t="shared" si="16"/>
        <v>0</v>
      </c>
      <c r="G256" s="59">
        <v>1</v>
      </c>
      <c r="H256" s="41"/>
      <c r="I256" s="43"/>
      <c r="J256" s="12">
        <v>0</v>
      </c>
      <c r="K256" s="12">
        <v>0</v>
      </c>
      <c r="L256" s="26">
        <v>0</v>
      </c>
      <c r="M256" s="27">
        <v>11</v>
      </c>
      <c r="N256" s="27">
        <v>8</v>
      </c>
      <c r="O256" s="27">
        <v>4</v>
      </c>
      <c r="P256" s="27">
        <v>23</v>
      </c>
      <c r="Q256" s="28">
        <v>109.8</v>
      </c>
      <c r="R256" s="29">
        <v>0.20947176684881599</v>
      </c>
      <c r="S256" s="12">
        <v>0</v>
      </c>
      <c r="T256" s="27">
        <v>15</v>
      </c>
      <c r="U256" s="27">
        <v>14</v>
      </c>
      <c r="V256" s="27">
        <v>12</v>
      </c>
      <c r="W256" s="27">
        <f t="shared" si="18"/>
        <v>41</v>
      </c>
      <c r="X256" s="28">
        <v>54.9</v>
      </c>
      <c r="Y256" s="29">
        <f t="shared" si="19"/>
        <v>0.74681238615664847</v>
      </c>
      <c r="Z256" s="12">
        <v>0</v>
      </c>
      <c r="AA256" s="31">
        <v>332070.62</v>
      </c>
      <c r="AB256" s="12">
        <v>406.12</v>
      </c>
      <c r="AC256" s="12">
        <v>406.12</v>
      </c>
      <c r="AD256" s="31">
        <v>332882.86</v>
      </c>
      <c r="AE256" s="32">
        <v>494100</v>
      </c>
      <c r="AF256" s="29">
        <v>0.67371556365108198</v>
      </c>
      <c r="AG256" s="12">
        <v>0</v>
      </c>
      <c r="AH256" s="31">
        <v>233100</v>
      </c>
      <c r="AI256" s="12">
        <v>12560</v>
      </c>
      <c r="AJ256" s="12">
        <v>5560</v>
      </c>
      <c r="AK256" s="31">
        <v>251220</v>
      </c>
      <c r="AL256" s="32">
        <v>366000</v>
      </c>
      <c r="AM256" s="29">
        <v>0.68639344262295099</v>
      </c>
      <c r="AN256" s="12">
        <v>0</v>
      </c>
      <c r="AO256" s="33">
        <v>32.1</v>
      </c>
      <c r="AP256" s="33">
        <v>13.9</v>
      </c>
      <c r="AQ256" s="33">
        <v>6.8</v>
      </c>
      <c r="AR256" s="33">
        <v>52.8</v>
      </c>
      <c r="AS256" s="28">
        <v>102.48</v>
      </c>
      <c r="AT256" s="29">
        <v>0.51522248243559698</v>
      </c>
      <c r="AU256" s="12">
        <v>0</v>
      </c>
    </row>
    <row r="257" spans="1:47" s="40" customFormat="1" ht="19.649999999999999" customHeight="1" x14ac:dyDescent="0.25">
      <c r="A257" s="55"/>
      <c r="B257" s="55"/>
      <c r="C257" s="46" t="s">
        <v>296</v>
      </c>
      <c r="D257" s="39">
        <v>967.8</v>
      </c>
      <c r="E257" s="63"/>
      <c r="F257" s="39"/>
      <c r="G257" s="60"/>
      <c r="H257" s="39"/>
      <c r="I257" s="39"/>
      <c r="J257" s="46"/>
      <c r="K257" s="47"/>
      <c r="L257" s="34"/>
      <c r="M257" s="35">
        <v>6261</v>
      </c>
      <c r="N257" s="35">
        <v>4835</v>
      </c>
      <c r="O257" s="35">
        <v>3998</v>
      </c>
      <c r="P257" s="35">
        <v>15094</v>
      </c>
      <c r="Q257" s="35">
        <v>29034</v>
      </c>
      <c r="R257" s="36">
        <f>P257/Q257</f>
        <v>0.51987325204932144</v>
      </c>
      <c r="S257" s="34"/>
      <c r="T257" s="35">
        <v>5998</v>
      </c>
      <c r="U257" s="35">
        <v>5486</v>
      </c>
      <c r="V257" s="56">
        <v>4550</v>
      </c>
      <c r="W257" s="56">
        <f t="shared" si="18"/>
        <v>16034</v>
      </c>
      <c r="X257" s="35">
        <v>14517</v>
      </c>
      <c r="Y257" s="36">
        <f>W257/X257</f>
        <v>1.1044981745539713</v>
      </c>
      <c r="Z257" s="34"/>
      <c r="AA257" s="37">
        <f>SUM(AA4:AA256)</f>
        <v>137218916.57999992</v>
      </c>
      <c r="AB257" s="37">
        <f t="shared" ref="AB257:AC257" si="20">SUM(AB4:AB256)</f>
        <v>3254041.338</v>
      </c>
      <c r="AC257" s="37">
        <f t="shared" si="20"/>
        <v>2317442.7439999999</v>
      </c>
      <c r="AD257" s="37">
        <f>SUM(AD4:AD256)</f>
        <v>142790400.66199988</v>
      </c>
      <c r="AE257" s="37">
        <v>130653000</v>
      </c>
      <c r="AF257" s="36">
        <f>AD257/AE257</f>
        <v>1.0928979867435105</v>
      </c>
      <c r="AG257" s="34"/>
      <c r="AH257" s="37">
        <f>SUM(AH4:AH256)</f>
        <v>99446482.020000011</v>
      </c>
      <c r="AI257" s="37">
        <f>SUM(AI4:AI256)</f>
        <v>5206656.7940000007</v>
      </c>
      <c r="AJ257" s="37">
        <f>SUM(AJ4:AJ256)</f>
        <v>3151438.3940000003</v>
      </c>
      <c r="AK257" s="37">
        <f>SUM(AK4:AK256)</f>
        <v>107804577.208</v>
      </c>
      <c r="AL257" s="37">
        <v>96780000</v>
      </c>
      <c r="AM257" s="36">
        <f>AK257/AL257</f>
        <v>1.1139137963215542</v>
      </c>
      <c r="AN257" s="34"/>
      <c r="AO257" s="38">
        <v>9991.4000000000106</v>
      </c>
      <c r="AP257" s="38">
        <v>4534.5</v>
      </c>
      <c r="AQ257" s="38">
        <v>3501.9</v>
      </c>
      <c r="AR257" s="38">
        <v>18027.8</v>
      </c>
      <c r="AS257" s="38">
        <v>27098.400000000001</v>
      </c>
      <c r="AT257" s="36">
        <v>0.66527175036164499</v>
      </c>
      <c r="AU257" s="34"/>
    </row>
    <row r="258" spans="1:47" s="40" customFormat="1" ht="28.65" customHeight="1" x14ac:dyDescent="0.25">
      <c r="E258" s="65"/>
      <c r="G258" s="61"/>
    </row>
  </sheetData>
  <autoFilter ref="A3:AU3" xr:uid="{80127C28-F3A5-46D4-AFE6-5ABED0BFDA73}"/>
  <mergeCells count="16">
    <mergeCell ref="A1:A3"/>
    <mergeCell ref="AH1:AN1"/>
    <mergeCell ref="AH2:AN2"/>
    <mergeCell ref="AA2:AG2"/>
    <mergeCell ref="H1:L2"/>
    <mergeCell ref="E1:G2"/>
    <mergeCell ref="AO1:AU1"/>
    <mergeCell ref="AO2:AU2"/>
    <mergeCell ref="B1:B3"/>
    <mergeCell ref="C1:C3"/>
    <mergeCell ref="D1:D3"/>
    <mergeCell ref="M1:S1"/>
    <mergeCell ref="M2:S2"/>
    <mergeCell ref="T1:Z1"/>
    <mergeCell ref="T2:Z2"/>
    <mergeCell ref="AA1:AG1"/>
  </mergeCells>
  <pageMargins left="0.7" right="0.7" top="0.75" bottom="0.75" header="0.3" footer="0.3"/>
  <pageSetup paperSize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T23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8" sqref="F8"/>
    </sheetView>
  </sheetViews>
  <sheetFormatPr baseColWidth="10" defaultColWidth="11.44140625" defaultRowHeight="13.2" x14ac:dyDescent="0.25"/>
  <cols>
    <col min="1" max="1" width="30.5546875" style="25" customWidth="1"/>
    <col min="2" max="2" width="22.6640625" style="25" customWidth="1"/>
    <col min="3" max="6" width="11.5546875" style="25" customWidth="1"/>
    <col min="7" max="7" width="18.6640625" style="25" customWidth="1"/>
    <col min="8" max="8" width="11.5546875" style="25" customWidth="1"/>
    <col min="9" max="9" width="10.6640625" style="25" customWidth="1"/>
    <col min="10" max="10" width="11.6640625" style="25" customWidth="1"/>
    <col min="11" max="17" width="10.6640625" style="25" customWidth="1"/>
    <col min="18" max="18" width="11.109375" style="25" customWidth="1"/>
    <col min="19" max="24" width="10.6640625" style="25" customWidth="1"/>
    <col min="25" max="25" width="13.6640625" style="25" customWidth="1"/>
    <col min="26" max="26" width="12" style="25" customWidth="1"/>
    <col min="27" max="27" width="12.88671875" style="25" customWidth="1"/>
    <col min="28" max="28" width="14.5546875" style="25" customWidth="1"/>
    <col min="29" max="29" width="13.5546875" style="25" customWidth="1"/>
    <col min="30" max="30" width="13" style="25" customWidth="1"/>
    <col min="31" max="32" width="11.33203125" style="25" customWidth="1"/>
    <col min="33" max="33" width="13.6640625" style="25" customWidth="1"/>
    <col min="34" max="34" width="14.109375" style="25" customWidth="1"/>
    <col min="35" max="35" width="14.44140625" style="25" customWidth="1"/>
    <col min="36" max="36" width="14.88671875" style="25" customWidth="1"/>
    <col min="37" max="37" width="13.33203125" style="25" customWidth="1"/>
    <col min="38" max="38" width="10.6640625" style="25" customWidth="1"/>
    <col min="39" max="39" width="11.109375" style="25" customWidth="1"/>
    <col min="40" max="45" width="10.6640625" style="25" customWidth="1"/>
    <col min="46" max="46" width="12.33203125" style="25" customWidth="1"/>
    <col min="47" max="47" width="4.6640625" style="25" customWidth="1"/>
    <col min="48" max="16384" width="11.44140625" style="25"/>
  </cols>
  <sheetData>
    <row r="1" spans="1:46" s="40" customFormat="1" ht="20.25" customHeight="1" x14ac:dyDescent="0.25">
      <c r="A1" s="82" t="s">
        <v>0</v>
      </c>
      <c r="B1" s="82" t="s">
        <v>1</v>
      </c>
      <c r="C1" s="85" t="s">
        <v>297</v>
      </c>
      <c r="D1" s="76" t="s">
        <v>311</v>
      </c>
      <c r="E1" s="77"/>
      <c r="F1" s="77"/>
      <c r="G1" s="85" t="s">
        <v>298</v>
      </c>
      <c r="H1" s="85"/>
      <c r="I1" s="85"/>
      <c r="J1" s="85"/>
      <c r="K1" s="85"/>
      <c r="L1" s="82" t="s">
        <v>3</v>
      </c>
      <c r="M1" s="82"/>
      <c r="N1" s="82"/>
      <c r="O1" s="82"/>
      <c r="P1" s="82"/>
      <c r="Q1" s="82"/>
      <c r="R1" s="82"/>
      <c r="S1" s="82" t="s">
        <v>4</v>
      </c>
      <c r="T1" s="82"/>
      <c r="U1" s="82"/>
      <c r="V1" s="82"/>
      <c r="W1" s="82"/>
      <c r="X1" s="82"/>
      <c r="Y1" s="82"/>
      <c r="Z1" s="82" t="s">
        <v>5</v>
      </c>
      <c r="AA1" s="82"/>
      <c r="AB1" s="82"/>
      <c r="AC1" s="82"/>
      <c r="AD1" s="82"/>
      <c r="AE1" s="82"/>
      <c r="AF1" s="82"/>
      <c r="AG1" s="82" t="s">
        <v>6</v>
      </c>
      <c r="AH1" s="82"/>
      <c r="AI1" s="82"/>
      <c r="AJ1" s="82"/>
      <c r="AK1" s="82"/>
      <c r="AL1" s="82"/>
      <c r="AM1" s="82"/>
      <c r="AN1" s="82" t="s">
        <v>7</v>
      </c>
      <c r="AO1" s="82"/>
      <c r="AP1" s="82"/>
      <c r="AQ1" s="82"/>
      <c r="AR1" s="82"/>
      <c r="AS1" s="82"/>
      <c r="AT1" s="82"/>
    </row>
    <row r="2" spans="1:46" s="40" customFormat="1" ht="17.100000000000001" customHeight="1" x14ac:dyDescent="0.25">
      <c r="A2" s="82"/>
      <c r="B2" s="82"/>
      <c r="C2" s="85"/>
      <c r="D2" s="79"/>
      <c r="E2" s="80"/>
      <c r="F2" s="80"/>
      <c r="G2" s="85"/>
      <c r="H2" s="85"/>
      <c r="I2" s="85"/>
      <c r="J2" s="85"/>
      <c r="K2" s="85"/>
      <c r="L2" s="86" t="s">
        <v>299</v>
      </c>
      <c r="M2" s="86"/>
      <c r="N2" s="86"/>
      <c r="O2" s="86"/>
      <c r="P2" s="86"/>
      <c r="Q2" s="86"/>
      <c r="R2" s="86"/>
      <c r="S2" s="87" t="s">
        <v>300</v>
      </c>
      <c r="T2" s="87"/>
      <c r="U2" s="87"/>
      <c r="V2" s="87"/>
      <c r="W2" s="87"/>
      <c r="X2" s="87"/>
      <c r="Y2" s="87"/>
      <c r="Z2" s="88" t="s">
        <v>301</v>
      </c>
      <c r="AA2" s="88"/>
      <c r="AB2" s="88"/>
      <c r="AC2" s="88"/>
      <c r="AD2" s="88"/>
      <c r="AE2" s="88"/>
      <c r="AF2" s="88"/>
      <c r="AG2" s="83" t="s">
        <v>302</v>
      </c>
      <c r="AH2" s="83"/>
      <c r="AI2" s="83"/>
      <c r="AJ2" s="83"/>
      <c r="AK2" s="83"/>
      <c r="AL2" s="83"/>
      <c r="AM2" s="83"/>
      <c r="AN2" s="84" t="s">
        <v>303</v>
      </c>
      <c r="AO2" s="84"/>
      <c r="AP2" s="84"/>
      <c r="AQ2" s="84"/>
      <c r="AR2" s="84"/>
      <c r="AS2" s="84"/>
      <c r="AT2" s="84"/>
    </row>
    <row r="3" spans="1:46" s="40" customFormat="1" ht="62.25" customHeight="1" x14ac:dyDescent="0.25">
      <c r="A3" s="82"/>
      <c r="B3" s="82"/>
      <c r="C3" s="85"/>
      <c r="D3" s="67" t="s">
        <v>311</v>
      </c>
      <c r="E3" s="58" t="s">
        <v>310</v>
      </c>
      <c r="F3" s="68" t="s">
        <v>309</v>
      </c>
      <c r="G3" s="1" t="s">
        <v>304</v>
      </c>
      <c r="H3" s="1" t="s">
        <v>305</v>
      </c>
      <c r="I3" s="1" t="s">
        <v>306</v>
      </c>
      <c r="J3" s="50" t="s">
        <v>8</v>
      </c>
      <c r="K3" s="50" t="s">
        <v>307</v>
      </c>
      <c r="L3" s="2" t="s">
        <v>9</v>
      </c>
      <c r="M3" s="2" t="s">
        <v>10</v>
      </c>
      <c r="N3" s="2" t="s">
        <v>11</v>
      </c>
      <c r="O3" s="2" t="s">
        <v>12</v>
      </c>
      <c r="P3" s="2" t="s">
        <v>13</v>
      </c>
      <c r="Q3" s="3" t="s">
        <v>14</v>
      </c>
      <c r="R3" s="2" t="s">
        <v>308</v>
      </c>
      <c r="S3" s="4" t="s">
        <v>9</v>
      </c>
      <c r="T3" s="4" t="s">
        <v>10</v>
      </c>
      <c r="U3" s="4" t="s">
        <v>11</v>
      </c>
      <c r="V3" s="4" t="s">
        <v>12</v>
      </c>
      <c r="W3" s="51" t="s">
        <v>13</v>
      </c>
      <c r="X3" s="5" t="s">
        <v>14</v>
      </c>
      <c r="Y3" s="4" t="s">
        <v>308</v>
      </c>
      <c r="Z3" s="6" t="s">
        <v>15</v>
      </c>
      <c r="AA3" s="6" t="s">
        <v>10</v>
      </c>
      <c r="AB3" s="6" t="s">
        <v>11</v>
      </c>
      <c r="AC3" s="6" t="s">
        <v>16</v>
      </c>
      <c r="AD3" s="6" t="s">
        <v>13</v>
      </c>
      <c r="AE3" s="7" t="s">
        <v>14</v>
      </c>
      <c r="AF3" s="6" t="s">
        <v>308</v>
      </c>
      <c r="AG3" s="8" t="s">
        <v>17</v>
      </c>
      <c r="AH3" s="8" t="s">
        <v>10</v>
      </c>
      <c r="AI3" s="8" t="s">
        <v>11</v>
      </c>
      <c r="AJ3" s="8" t="s">
        <v>18</v>
      </c>
      <c r="AK3" s="8" t="s">
        <v>13</v>
      </c>
      <c r="AL3" s="9" t="s">
        <v>14</v>
      </c>
      <c r="AM3" s="8" t="s">
        <v>308</v>
      </c>
      <c r="AN3" s="10" t="s">
        <v>9</v>
      </c>
      <c r="AO3" s="10" t="s">
        <v>10</v>
      </c>
      <c r="AP3" s="10" t="s">
        <v>11</v>
      </c>
      <c r="AQ3" s="10" t="s">
        <v>12</v>
      </c>
      <c r="AR3" s="10" t="s">
        <v>13</v>
      </c>
      <c r="AS3" s="11" t="s">
        <v>14</v>
      </c>
      <c r="AT3" s="10" t="s">
        <v>308</v>
      </c>
    </row>
    <row r="4" spans="1:46" s="40" customFormat="1" ht="19.649999999999999" customHeight="1" x14ac:dyDescent="0.25">
      <c r="A4" s="54" t="s">
        <v>19</v>
      </c>
      <c r="B4" s="54" t="s">
        <v>20</v>
      </c>
      <c r="C4" s="44">
        <v>33.5</v>
      </c>
      <c r="D4" s="64">
        <f>ROUNDUP(G4-G4*E4,0)</f>
        <v>300</v>
      </c>
      <c r="E4" s="59">
        <f t="shared" ref="E4:E21" si="0">IF(F4&lt;0.8,(0.05+0.8-F4),0)</f>
        <v>0</v>
      </c>
      <c r="F4" s="59">
        <v>0.92682926829268297</v>
      </c>
      <c r="G4" s="45">
        <f>I4+I4*H4</f>
        <v>300</v>
      </c>
      <c r="H4" s="42">
        <v>0.2</v>
      </c>
      <c r="I4" s="12">
        <v>250</v>
      </c>
      <c r="J4" s="12">
        <v>50</v>
      </c>
      <c r="K4" s="26">
        <v>4</v>
      </c>
      <c r="L4" s="27">
        <v>217</v>
      </c>
      <c r="M4" s="27">
        <v>162</v>
      </c>
      <c r="N4" s="27">
        <v>129</v>
      </c>
      <c r="O4" s="27">
        <v>508</v>
      </c>
      <c r="P4" s="28">
        <v>1005</v>
      </c>
      <c r="Q4" s="29">
        <v>0.50547263681592003</v>
      </c>
      <c r="R4" s="12">
        <v>0</v>
      </c>
      <c r="S4" s="27">
        <f>SUMIF(AGENCES!$B$4:$B$256,TERRITOIRES!$B4,AGENCES!T$4:T$257)</f>
        <v>229</v>
      </c>
      <c r="T4" s="27">
        <f>SUMIF(AGENCES!$B$4:$B$256,TERRITOIRES!$B4,AGENCES!U$4:U$257)</f>
        <v>213</v>
      </c>
      <c r="U4" s="27">
        <f>SUMIF(AGENCES!$B$4:$B$256,TERRITOIRES!$B4,AGENCES!V$4:V$257)</f>
        <v>184</v>
      </c>
      <c r="V4" s="27">
        <f>SUMIF(AGENCES!$B$4:$B$256,TERRITOIRES!$B4,AGENCES!W$4:W$257)</f>
        <v>626</v>
      </c>
      <c r="W4" s="28">
        <v>502.5</v>
      </c>
      <c r="X4" s="30">
        <f>+V4/W4</f>
        <v>1.245771144278607</v>
      </c>
      <c r="Y4" s="13">
        <v>50</v>
      </c>
      <c r="Z4" s="45">
        <f>SUMIF(AGENCES!$B$4:$B$256,TERRITOIRES!$B4,AGENCES!AA$4:AA$257)</f>
        <v>5398026.7899999991</v>
      </c>
      <c r="AA4" s="45">
        <f>SUMIF(AGENCES!$B$4:$B$256,TERRITOIRES!$B4,AGENCES!AB$4:AB$257)</f>
        <v>59067</v>
      </c>
      <c r="AB4" s="45">
        <f>SUMIF(AGENCES!$B$4:$B$256,TERRITOIRES!$B4,AGENCES!AC$4:AC$257)</f>
        <v>33915</v>
      </c>
      <c r="AC4" s="45">
        <f>SUMIF(AGENCES!$B$4:$B$256,TERRITOIRES!$B4,AGENCES!AD$4:AD$257)</f>
        <v>5491008.7899999991</v>
      </c>
      <c r="AD4" s="32">
        <v>4522500</v>
      </c>
      <c r="AE4" s="30">
        <v>1.2141534085129899</v>
      </c>
      <c r="AF4" s="13">
        <v>50</v>
      </c>
      <c r="AG4" s="45">
        <f>SUMIF(AGENCES!$B$4:$B$256,TERRITOIRES!$B4,AGENCES!AH$4:AH$257)</f>
        <v>3874611</v>
      </c>
      <c r="AH4" s="45">
        <f>SUMIF(AGENCES!$B$4:$B$256,TERRITOIRES!$B4,AGENCES!AI$4:AI$257)</f>
        <v>184690.2</v>
      </c>
      <c r="AI4" s="45">
        <f>SUMIF(AGENCES!$B$4:$B$256,TERRITOIRES!$B4,AGENCES!AJ$4:AJ$257)</f>
        <v>90160.2</v>
      </c>
      <c r="AJ4" s="45">
        <f>SUMIF(AGENCES!$B$4:$B$256,TERRITOIRES!$B4,AGENCES!AK$4:AK$257)</f>
        <v>4149461.4</v>
      </c>
      <c r="AK4" s="32">
        <v>3350000</v>
      </c>
      <c r="AL4" s="30">
        <v>1.23864519402985</v>
      </c>
      <c r="AM4" s="13">
        <v>50</v>
      </c>
      <c r="AN4" s="44">
        <f>SUMIF(AGENCES!$B$4:$B$256,TERRITOIRES!$B4,AGENCES!AO$4:AO$257)</f>
        <v>529.9</v>
      </c>
      <c r="AO4" s="44">
        <f>SUMIF(AGENCES!$B$4:$B$256,TERRITOIRES!$B4,AGENCES!AP$4:AP$257)</f>
        <v>228.70000000000002</v>
      </c>
      <c r="AP4" s="44">
        <f>SUMIF(AGENCES!$B$4:$B$256,TERRITOIRES!$B4,AGENCES!AQ$4:AQ$257)</f>
        <v>165.5</v>
      </c>
      <c r="AQ4" s="44">
        <f>SUMIF(AGENCES!$B$4:$B$256,TERRITOIRES!$B4,AGENCES!AR$4:AR$257)</f>
        <v>924.1</v>
      </c>
      <c r="AR4" s="28">
        <v>938</v>
      </c>
      <c r="AS4" s="57">
        <v>0.985181236673773</v>
      </c>
      <c r="AT4" s="13">
        <v>50</v>
      </c>
    </row>
    <row r="5" spans="1:46" s="40" customFormat="1" ht="19.649999999999999" customHeight="1" x14ac:dyDescent="0.25">
      <c r="A5" s="54" t="s">
        <v>19</v>
      </c>
      <c r="B5" s="54" t="s">
        <v>27</v>
      </c>
      <c r="C5" s="44">
        <v>58.84</v>
      </c>
      <c r="D5" s="64">
        <f t="shared" ref="D5:D21" si="1">ROUNDUP(G5-G5*E5,0)</f>
        <v>120</v>
      </c>
      <c r="E5" s="59">
        <f t="shared" si="0"/>
        <v>0</v>
      </c>
      <c r="F5" s="59">
        <v>0.90370370370370368</v>
      </c>
      <c r="G5" s="45">
        <f t="shared" ref="G5:G21" si="2">I5+I5*H5</f>
        <v>120</v>
      </c>
      <c r="H5" s="42">
        <v>0.2</v>
      </c>
      <c r="I5" s="12">
        <v>100</v>
      </c>
      <c r="J5" s="12">
        <v>0</v>
      </c>
      <c r="K5" s="26">
        <v>2</v>
      </c>
      <c r="L5" s="27">
        <v>258</v>
      </c>
      <c r="M5" s="27">
        <v>215</v>
      </c>
      <c r="N5" s="27">
        <v>187</v>
      </c>
      <c r="O5" s="27">
        <v>660</v>
      </c>
      <c r="P5" s="28">
        <v>1765.2</v>
      </c>
      <c r="Q5" s="29">
        <v>0.37389530931339199</v>
      </c>
      <c r="R5" s="12">
        <v>0</v>
      </c>
      <c r="S5" s="27">
        <f>SUMIF(AGENCES!$B$4:$B$256,TERRITOIRES!$B5,AGENCES!T$4:T$257)</f>
        <v>392</v>
      </c>
      <c r="T5" s="27">
        <f>SUMIF(AGENCES!$B$4:$B$256,TERRITOIRES!$B5,AGENCES!U$4:U$257)</f>
        <v>379</v>
      </c>
      <c r="U5" s="27">
        <f>SUMIF(AGENCES!$B$4:$B$256,TERRITOIRES!$B5,AGENCES!V$4:V$257)</f>
        <v>347</v>
      </c>
      <c r="V5" s="27">
        <f>SUMIF(AGENCES!$B$4:$B$256,TERRITOIRES!$B5,AGENCES!W$4:W$257)</f>
        <v>1118</v>
      </c>
      <c r="W5" s="28">
        <v>882.6</v>
      </c>
      <c r="X5" s="30">
        <f t="shared" ref="X5:X21" si="3">+V5/W5</f>
        <v>1.2667119873102197</v>
      </c>
      <c r="Y5" s="13">
        <v>50</v>
      </c>
      <c r="Z5" s="45">
        <f>SUMIF(AGENCES!$B$4:$B$256,TERRITOIRES!$B5,AGENCES!AA$4:AA$257)</f>
        <v>7119666.7299999986</v>
      </c>
      <c r="AA5" s="45">
        <f>SUMIF(AGENCES!$B$4:$B$256,TERRITOIRES!$B5,AGENCES!AB$4:AB$257)</f>
        <v>136239</v>
      </c>
      <c r="AB5" s="45">
        <f>SUMIF(AGENCES!$B$4:$B$256,TERRITOIRES!$B5,AGENCES!AC$4:AC$257)</f>
        <v>79079</v>
      </c>
      <c r="AC5" s="45">
        <f>SUMIF(AGENCES!$B$4:$B$256,TERRITOIRES!$B5,AGENCES!AD$4:AD$257)</f>
        <v>7334984.7299999986</v>
      </c>
      <c r="AD5" s="32">
        <v>7943400</v>
      </c>
      <c r="AE5" s="29">
        <v>0.92340619004456603</v>
      </c>
      <c r="AF5" s="12">
        <v>0</v>
      </c>
      <c r="AG5" s="45">
        <f>SUMIF(AGENCES!$B$4:$B$256,TERRITOIRES!$B5,AGENCES!AH$4:AH$257)</f>
        <v>7148188</v>
      </c>
      <c r="AH5" s="45">
        <f>SUMIF(AGENCES!$B$4:$B$256,TERRITOIRES!$B5,AGENCES!AI$4:AI$257)</f>
        <v>324281</v>
      </c>
      <c r="AI5" s="45">
        <f>SUMIF(AGENCES!$B$4:$B$256,TERRITOIRES!$B5,AGENCES!AJ$4:AJ$257)</f>
        <v>231131</v>
      </c>
      <c r="AJ5" s="45">
        <f>SUMIF(AGENCES!$B$4:$B$256,TERRITOIRES!$B5,AGENCES!AK$4:AK$257)</f>
        <v>7703600</v>
      </c>
      <c r="AK5" s="32">
        <v>5884000</v>
      </c>
      <c r="AL5" s="30">
        <v>1.30924541128484</v>
      </c>
      <c r="AM5" s="13">
        <v>50</v>
      </c>
      <c r="AN5" s="44">
        <f>SUMIF(AGENCES!$B$4:$B$256,TERRITOIRES!$B5,AGENCES!AO$4:AO$257)</f>
        <v>587.30000000000007</v>
      </c>
      <c r="AO5" s="44">
        <f>SUMIF(AGENCES!$B$4:$B$256,TERRITOIRES!$B5,AGENCES!AP$4:AP$257)</f>
        <v>275.00000000000006</v>
      </c>
      <c r="AP5" s="44">
        <f>SUMIF(AGENCES!$B$4:$B$256,TERRITOIRES!$B5,AGENCES!AQ$4:AQ$257)</f>
        <v>192.40000000000003</v>
      </c>
      <c r="AQ5" s="44">
        <f>SUMIF(AGENCES!$B$4:$B$256,TERRITOIRES!$B5,AGENCES!AR$4:AR$257)</f>
        <v>1054.7000000000003</v>
      </c>
      <c r="AR5" s="28">
        <v>1647.52</v>
      </c>
      <c r="AS5" s="29">
        <v>0.64017432261823803</v>
      </c>
      <c r="AT5" s="12">
        <v>0</v>
      </c>
    </row>
    <row r="6" spans="1:46" s="40" customFormat="1" ht="19.649999999999999" customHeight="1" x14ac:dyDescent="0.25">
      <c r="A6" s="54" t="s">
        <v>41</v>
      </c>
      <c r="B6" s="54" t="s">
        <v>42</v>
      </c>
      <c r="C6" s="44">
        <v>56.57</v>
      </c>
      <c r="D6" s="64">
        <f t="shared" si="1"/>
        <v>165</v>
      </c>
      <c r="E6" s="59">
        <f t="shared" si="0"/>
        <v>0</v>
      </c>
      <c r="F6" s="59">
        <v>0.92253521126760563</v>
      </c>
      <c r="G6" s="45">
        <f t="shared" si="2"/>
        <v>165</v>
      </c>
      <c r="H6" s="42">
        <v>0.1</v>
      </c>
      <c r="I6" s="12">
        <v>150</v>
      </c>
      <c r="J6" s="12">
        <v>0</v>
      </c>
      <c r="K6" s="26">
        <v>3</v>
      </c>
      <c r="L6" s="27">
        <v>290</v>
      </c>
      <c r="M6" s="27">
        <v>197</v>
      </c>
      <c r="N6" s="27">
        <v>159</v>
      </c>
      <c r="O6" s="27">
        <v>646</v>
      </c>
      <c r="P6" s="28">
        <v>1697.1</v>
      </c>
      <c r="Q6" s="29">
        <v>0.38064934299687703</v>
      </c>
      <c r="R6" s="12">
        <v>0</v>
      </c>
      <c r="S6" s="27">
        <f>SUMIF(AGENCES!$B$4:$B$256,TERRITOIRES!$B6,AGENCES!T$4:T$257)</f>
        <v>406</v>
      </c>
      <c r="T6" s="27">
        <f>SUMIF(AGENCES!$B$4:$B$256,TERRITOIRES!$B6,AGENCES!U$4:U$257)</f>
        <v>375</v>
      </c>
      <c r="U6" s="27">
        <f>SUMIF(AGENCES!$B$4:$B$256,TERRITOIRES!$B6,AGENCES!V$4:V$257)</f>
        <v>276</v>
      </c>
      <c r="V6" s="27">
        <f>SUMIF(AGENCES!$B$4:$B$256,TERRITOIRES!$B6,AGENCES!W$4:W$257)</f>
        <v>1057</v>
      </c>
      <c r="W6" s="28">
        <v>848.55</v>
      </c>
      <c r="X6" s="30">
        <f t="shared" si="3"/>
        <v>1.2456543515408638</v>
      </c>
      <c r="Y6" s="13">
        <v>50</v>
      </c>
      <c r="Z6" s="45">
        <f>SUMIF(AGENCES!$B$4:$B$256,TERRITOIRES!$B6,AGENCES!AA$4:AA$257)</f>
        <v>8627403.5699999984</v>
      </c>
      <c r="AA6" s="45">
        <f>SUMIF(AGENCES!$B$4:$B$256,TERRITOIRES!$B6,AGENCES!AB$4:AB$257)</f>
        <v>169069</v>
      </c>
      <c r="AB6" s="45">
        <f>SUMIF(AGENCES!$B$4:$B$256,TERRITOIRES!$B6,AGENCES!AC$4:AC$257)</f>
        <v>145787</v>
      </c>
      <c r="AC6" s="45">
        <f>SUMIF(AGENCES!$B$4:$B$256,TERRITOIRES!$B6,AGENCES!AD$4:AD$257)</f>
        <v>8942259.5699999984</v>
      </c>
      <c r="AD6" s="32">
        <v>7636950</v>
      </c>
      <c r="AE6" s="30">
        <v>1.1709202718362699</v>
      </c>
      <c r="AF6" s="13">
        <v>50</v>
      </c>
      <c r="AG6" s="45">
        <f>SUMIF(AGENCES!$B$4:$B$256,TERRITOIRES!$B6,AGENCES!AH$4:AH$257)</f>
        <v>6150237</v>
      </c>
      <c r="AH6" s="45">
        <f>SUMIF(AGENCES!$B$4:$B$256,TERRITOIRES!$B6,AGENCES!AI$4:AI$257)</f>
        <v>267560</v>
      </c>
      <c r="AI6" s="45">
        <f>SUMIF(AGENCES!$B$4:$B$256,TERRITOIRES!$B6,AGENCES!AJ$4:AJ$257)</f>
        <v>163660</v>
      </c>
      <c r="AJ6" s="45">
        <f>SUMIF(AGENCES!$B$4:$B$256,TERRITOIRES!$B6,AGENCES!AK$4:AK$257)</f>
        <v>6581457</v>
      </c>
      <c r="AK6" s="32">
        <v>5657000</v>
      </c>
      <c r="AL6" s="30">
        <v>1.16341824288492</v>
      </c>
      <c r="AM6" s="13">
        <v>50</v>
      </c>
      <c r="AN6" s="44">
        <f>SUMIF(AGENCES!$B$4:$B$256,TERRITOIRES!$B6,AGENCES!AO$4:AO$257)</f>
        <v>602.20000000000005</v>
      </c>
      <c r="AO6" s="44">
        <f>SUMIF(AGENCES!$B$4:$B$256,TERRITOIRES!$B6,AGENCES!AP$4:AP$257)</f>
        <v>207.1</v>
      </c>
      <c r="AP6" s="44">
        <f>SUMIF(AGENCES!$B$4:$B$256,TERRITOIRES!$B6,AGENCES!AQ$4:AQ$257)</f>
        <v>153.89999999999998</v>
      </c>
      <c r="AQ6" s="44">
        <f>SUMIF(AGENCES!$B$4:$B$256,TERRITOIRES!$B6,AGENCES!AR$4:AR$257)</f>
        <v>963.19999999999993</v>
      </c>
      <c r="AR6" s="28">
        <v>1583.96</v>
      </c>
      <c r="AS6" s="29">
        <v>0.60809616404454603</v>
      </c>
      <c r="AT6" s="12">
        <v>0</v>
      </c>
    </row>
    <row r="7" spans="1:46" s="40" customFormat="1" ht="19.649999999999999" customHeight="1" x14ac:dyDescent="0.25">
      <c r="A7" s="54" t="s">
        <v>41</v>
      </c>
      <c r="B7" s="54" t="s">
        <v>57</v>
      </c>
      <c r="C7" s="44">
        <v>52.12</v>
      </c>
      <c r="D7" s="64">
        <f t="shared" si="1"/>
        <v>165</v>
      </c>
      <c r="E7" s="59">
        <f t="shared" si="0"/>
        <v>0</v>
      </c>
      <c r="F7" s="59">
        <v>0.88029999999999997</v>
      </c>
      <c r="G7" s="45">
        <f t="shared" si="2"/>
        <v>165</v>
      </c>
      <c r="H7" s="42">
        <v>0.1</v>
      </c>
      <c r="I7" s="12">
        <v>150</v>
      </c>
      <c r="J7" s="12">
        <v>0</v>
      </c>
      <c r="K7" s="26">
        <v>3</v>
      </c>
      <c r="L7" s="27">
        <v>208</v>
      </c>
      <c r="M7" s="27">
        <v>146</v>
      </c>
      <c r="N7" s="27">
        <v>102</v>
      </c>
      <c r="O7" s="27">
        <v>456</v>
      </c>
      <c r="P7" s="28">
        <v>1563.6</v>
      </c>
      <c r="Q7" s="29">
        <v>0.29163468917881802</v>
      </c>
      <c r="R7" s="12">
        <v>0</v>
      </c>
      <c r="S7" s="27">
        <f>SUMIF(AGENCES!$B$4:$B$256,TERRITOIRES!$B7,AGENCES!T$4:T$257)</f>
        <v>308</v>
      </c>
      <c r="T7" s="27">
        <f>SUMIF(AGENCES!$B$4:$B$256,TERRITOIRES!$B7,AGENCES!U$4:U$257)</f>
        <v>270</v>
      </c>
      <c r="U7" s="27">
        <f>SUMIF(AGENCES!$B$4:$B$256,TERRITOIRES!$B7,AGENCES!V$4:V$257)</f>
        <v>220</v>
      </c>
      <c r="V7" s="27">
        <f>SUMIF(AGENCES!$B$4:$B$256,TERRITOIRES!$B7,AGENCES!W$4:W$257)</f>
        <v>798</v>
      </c>
      <c r="W7" s="28">
        <v>781.8</v>
      </c>
      <c r="X7" s="30">
        <f t="shared" si="3"/>
        <v>1.0207214121258634</v>
      </c>
      <c r="Y7" s="13">
        <v>50</v>
      </c>
      <c r="Z7" s="45">
        <f>SUMIF(AGENCES!$B$4:$B$256,TERRITOIRES!$B7,AGENCES!AA$4:AA$257)</f>
        <v>7586747.339999998</v>
      </c>
      <c r="AA7" s="45">
        <f>SUMIF(AGENCES!$B$4:$B$256,TERRITOIRES!$B7,AGENCES!AB$4:AB$257)</f>
        <v>72944.587999999989</v>
      </c>
      <c r="AB7" s="45">
        <f>SUMIF(AGENCES!$B$4:$B$256,TERRITOIRES!$B7,AGENCES!AC$4:AC$257)</f>
        <v>53816.588000000003</v>
      </c>
      <c r="AC7" s="45">
        <f>SUMIF(AGENCES!$B$4:$B$256,TERRITOIRES!$B7,AGENCES!AD$4:AD$257)</f>
        <v>7713508.515999998</v>
      </c>
      <c r="AD7" s="32">
        <v>7036200</v>
      </c>
      <c r="AE7" s="30">
        <v>1.09626055484494</v>
      </c>
      <c r="AF7" s="13">
        <v>50</v>
      </c>
      <c r="AG7" s="45">
        <f>SUMIF(AGENCES!$B$4:$B$256,TERRITOIRES!$B7,AGENCES!AH$4:AH$257)</f>
        <v>5858817</v>
      </c>
      <c r="AH7" s="45">
        <f>SUMIF(AGENCES!$B$4:$B$256,TERRITOIRES!$B7,AGENCES!AI$4:AI$257)</f>
        <v>288939.2</v>
      </c>
      <c r="AI7" s="45">
        <f>SUMIF(AGENCES!$B$4:$B$256,TERRITOIRES!$B7,AGENCES!AJ$4:AJ$257)</f>
        <v>87768</v>
      </c>
      <c r="AJ7" s="45">
        <f>SUMIF(AGENCES!$B$4:$B$256,TERRITOIRES!$B7,AGENCES!AK$4:AK$257)</f>
        <v>6235524.2000000002</v>
      </c>
      <c r="AK7" s="32">
        <v>5212000</v>
      </c>
      <c r="AL7" s="30">
        <v>1.19637839600921</v>
      </c>
      <c r="AM7" s="13">
        <v>50</v>
      </c>
      <c r="AN7" s="44">
        <f>SUMIF(AGENCES!$B$4:$B$256,TERRITOIRES!$B7,AGENCES!AO$4:AO$257)</f>
        <v>597</v>
      </c>
      <c r="AO7" s="44">
        <f>SUMIF(AGENCES!$B$4:$B$256,TERRITOIRES!$B7,AGENCES!AP$4:AP$257)</f>
        <v>179</v>
      </c>
      <c r="AP7" s="44">
        <f>SUMIF(AGENCES!$B$4:$B$256,TERRITOIRES!$B7,AGENCES!AQ$4:AQ$257)</f>
        <v>117.8</v>
      </c>
      <c r="AQ7" s="44">
        <f>SUMIF(AGENCES!$B$4:$B$256,TERRITOIRES!$B7,AGENCES!AR$4:AR$257)</f>
        <v>893.80000000000007</v>
      </c>
      <c r="AR7" s="28">
        <v>1459.36</v>
      </c>
      <c r="AS7" s="29">
        <v>0.61246025655081704</v>
      </c>
      <c r="AT7" s="12">
        <v>0</v>
      </c>
    </row>
    <row r="8" spans="1:46" s="40" customFormat="1" ht="19.649999999999999" customHeight="1" x14ac:dyDescent="0.25">
      <c r="A8" s="54" t="s">
        <v>41</v>
      </c>
      <c r="B8" s="54" t="s">
        <v>73</v>
      </c>
      <c r="C8" s="44">
        <v>65.86</v>
      </c>
      <c r="D8" s="64">
        <f t="shared" si="1"/>
        <v>165</v>
      </c>
      <c r="E8" s="59">
        <f t="shared" si="0"/>
        <v>0</v>
      </c>
      <c r="F8" s="59">
        <v>0.91891891891891897</v>
      </c>
      <c r="G8" s="45">
        <f t="shared" si="2"/>
        <v>165</v>
      </c>
      <c r="H8" s="42">
        <v>0.1</v>
      </c>
      <c r="I8" s="12">
        <v>150</v>
      </c>
      <c r="J8" s="12">
        <v>0</v>
      </c>
      <c r="K8" s="26">
        <v>3</v>
      </c>
      <c r="L8" s="27">
        <v>622</v>
      </c>
      <c r="M8" s="27">
        <v>507</v>
      </c>
      <c r="N8" s="27">
        <v>410</v>
      </c>
      <c r="O8" s="27">
        <v>1539</v>
      </c>
      <c r="P8" s="28">
        <v>1975.8</v>
      </c>
      <c r="Q8" s="29">
        <v>0.77892499240813795</v>
      </c>
      <c r="R8" s="12">
        <v>0</v>
      </c>
      <c r="S8" s="27">
        <f>SUMIF(AGENCES!$B$4:$B$256,TERRITOIRES!$B8,AGENCES!T$4:T$257)</f>
        <v>512</v>
      </c>
      <c r="T8" s="27">
        <f>SUMIF(AGENCES!$B$4:$B$256,TERRITOIRES!$B8,AGENCES!U$4:U$257)</f>
        <v>471</v>
      </c>
      <c r="U8" s="27">
        <f>SUMIF(AGENCES!$B$4:$B$256,TERRITOIRES!$B8,AGENCES!V$4:V$257)</f>
        <v>380</v>
      </c>
      <c r="V8" s="27">
        <f>SUMIF(AGENCES!$B$4:$B$256,TERRITOIRES!$B8,AGENCES!W$4:W$257)</f>
        <v>1363</v>
      </c>
      <c r="W8" s="28">
        <v>987.9</v>
      </c>
      <c r="X8" s="30">
        <f t="shared" si="3"/>
        <v>1.3796943010426157</v>
      </c>
      <c r="Y8" s="13">
        <v>50</v>
      </c>
      <c r="Z8" s="45">
        <f>SUMIF(AGENCES!$B$4:$B$256,TERRITOIRES!$B8,AGENCES!AA$4:AA$257)</f>
        <v>12950822.08</v>
      </c>
      <c r="AA8" s="45">
        <f>SUMIF(AGENCES!$B$4:$B$256,TERRITOIRES!$B8,AGENCES!AB$4:AB$257)</f>
        <v>437122.12</v>
      </c>
      <c r="AB8" s="45">
        <f>SUMIF(AGENCES!$B$4:$B$256,TERRITOIRES!$B8,AGENCES!AC$4:AC$257)</f>
        <v>338400</v>
      </c>
      <c r="AC8" s="45">
        <f>SUMIF(AGENCES!$B$4:$B$256,TERRITOIRES!$B8,AGENCES!AD$4:AD$257)</f>
        <v>13726344.200000001</v>
      </c>
      <c r="AD8" s="32">
        <v>8891100</v>
      </c>
      <c r="AE8" s="30">
        <v>1.4918294924137701</v>
      </c>
      <c r="AF8" s="13">
        <v>50</v>
      </c>
      <c r="AG8" s="45">
        <f>SUMIF(AGENCES!$B$4:$B$256,TERRITOIRES!$B8,AGENCES!AH$4:AH$257)</f>
        <v>7156618.2599999998</v>
      </c>
      <c r="AH8" s="45">
        <f>SUMIF(AGENCES!$B$4:$B$256,TERRITOIRES!$B8,AGENCES!AI$4:AI$257)</f>
        <v>410071.64199999999</v>
      </c>
      <c r="AI8" s="45">
        <f>SUMIF(AGENCES!$B$4:$B$256,TERRITOIRES!$B8,AGENCES!AJ$4:AJ$257)</f>
        <v>248531.64199999999</v>
      </c>
      <c r="AJ8" s="45">
        <f>SUMIF(AGENCES!$B$4:$B$256,TERRITOIRES!$B8,AGENCES!AK$4:AK$257)</f>
        <v>7815221.5439999998</v>
      </c>
      <c r="AK8" s="32">
        <v>6586000</v>
      </c>
      <c r="AL8" s="30">
        <v>1.1773892414211999</v>
      </c>
      <c r="AM8" s="13">
        <v>50</v>
      </c>
      <c r="AN8" s="44">
        <f>SUMIF(AGENCES!$B$4:$B$256,TERRITOIRES!$B8,AGENCES!AO$4:AO$257)</f>
        <v>843.69999999999993</v>
      </c>
      <c r="AO8" s="44">
        <f>SUMIF(AGENCES!$B$4:$B$256,TERRITOIRES!$B8,AGENCES!AP$4:AP$257)</f>
        <v>426.89999999999992</v>
      </c>
      <c r="AP8" s="44">
        <f>SUMIF(AGENCES!$B$4:$B$256,TERRITOIRES!$B8,AGENCES!AQ$4:AQ$257)</f>
        <v>343.7</v>
      </c>
      <c r="AQ8" s="44">
        <f>SUMIF(AGENCES!$B$4:$B$256,TERRITOIRES!$B8,AGENCES!AR$4:AR$257)</f>
        <v>1614.3</v>
      </c>
      <c r="AR8" s="28">
        <v>1844.08</v>
      </c>
      <c r="AS8" s="29">
        <v>0.87539586135091796</v>
      </c>
      <c r="AT8" s="12">
        <v>0</v>
      </c>
    </row>
    <row r="9" spans="1:46" s="40" customFormat="1" ht="19.649999999999999" customHeight="1" x14ac:dyDescent="0.25">
      <c r="A9" s="54" t="s">
        <v>92</v>
      </c>
      <c r="B9" s="54" t="s">
        <v>93</v>
      </c>
      <c r="C9" s="44">
        <v>48.23</v>
      </c>
      <c r="D9" s="64">
        <f t="shared" si="1"/>
        <v>165</v>
      </c>
      <c r="E9" s="59">
        <f t="shared" si="0"/>
        <v>0</v>
      </c>
      <c r="F9" s="59">
        <v>0.92</v>
      </c>
      <c r="G9" s="45">
        <f t="shared" si="2"/>
        <v>165</v>
      </c>
      <c r="H9" s="42">
        <v>0.1</v>
      </c>
      <c r="I9" s="12">
        <v>150</v>
      </c>
      <c r="J9" s="12">
        <v>0</v>
      </c>
      <c r="K9" s="26">
        <v>3</v>
      </c>
      <c r="L9" s="27">
        <v>295</v>
      </c>
      <c r="M9" s="27">
        <v>212</v>
      </c>
      <c r="N9" s="27">
        <v>162</v>
      </c>
      <c r="O9" s="27">
        <v>669</v>
      </c>
      <c r="P9" s="28">
        <v>1446.9</v>
      </c>
      <c r="Q9" s="29">
        <v>0.46236782085838701</v>
      </c>
      <c r="R9" s="12">
        <v>0</v>
      </c>
      <c r="S9" s="27">
        <f>SUMIF(AGENCES!$B$4:$B$256,TERRITOIRES!$B9,AGENCES!T$4:T$257)</f>
        <v>341</v>
      </c>
      <c r="T9" s="27">
        <f>SUMIF(AGENCES!$B$4:$B$256,TERRITOIRES!$B9,AGENCES!U$4:U$257)</f>
        <v>318</v>
      </c>
      <c r="U9" s="27">
        <f>SUMIF(AGENCES!$B$4:$B$256,TERRITOIRES!$B9,AGENCES!V$4:V$257)</f>
        <v>267</v>
      </c>
      <c r="V9" s="27">
        <f>SUMIF(AGENCES!$B$4:$B$256,TERRITOIRES!$B9,AGENCES!W$4:W$257)</f>
        <v>926</v>
      </c>
      <c r="W9" s="28">
        <v>723.45</v>
      </c>
      <c r="X9" s="30">
        <f t="shared" si="3"/>
        <v>1.2799778837514686</v>
      </c>
      <c r="Y9" s="13">
        <v>50</v>
      </c>
      <c r="Z9" s="45">
        <f>SUMIF(AGENCES!$B$4:$B$256,TERRITOIRES!$B9,AGENCES!AA$4:AA$257)</f>
        <v>7798926.1499999976</v>
      </c>
      <c r="AA9" s="45">
        <f>SUMIF(AGENCES!$B$4:$B$256,TERRITOIRES!$B9,AGENCES!AB$4:AB$257)</f>
        <v>144803.01199999999</v>
      </c>
      <c r="AB9" s="45">
        <f>SUMIF(AGENCES!$B$4:$B$256,TERRITOIRES!$B9,AGENCES!AC$4:AC$257)</f>
        <v>117269</v>
      </c>
      <c r="AC9" s="45">
        <f>SUMIF(AGENCES!$B$4:$B$256,TERRITOIRES!$B9,AGENCES!AD$4:AD$257)</f>
        <v>8060998.1619999977</v>
      </c>
      <c r="AD9" s="32">
        <v>6511050</v>
      </c>
      <c r="AE9" s="30">
        <v>1.23804888028813</v>
      </c>
      <c r="AF9" s="13">
        <v>50</v>
      </c>
      <c r="AG9" s="45">
        <f>SUMIF(AGENCES!$B$4:$B$256,TERRITOIRES!$B9,AGENCES!AH$4:AH$257)</f>
        <v>5050187</v>
      </c>
      <c r="AH9" s="45">
        <f>SUMIF(AGENCES!$B$4:$B$256,TERRITOIRES!$B9,AGENCES!AI$4:AI$257)</f>
        <v>296900</v>
      </c>
      <c r="AI9" s="45">
        <f>SUMIF(AGENCES!$B$4:$B$256,TERRITOIRES!$B9,AGENCES!AJ$4:AJ$257)</f>
        <v>178620</v>
      </c>
      <c r="AJ9" s="45">
        <f>SUMIF(AGENCES!$B$4:$B$256,TERRITOIRES!$B9,AGENCES!AK$4:AK$257)</f>
        <v>5525707</v>
      </c>
      <c r="AK9" s="32">
        <v>4823000</v>
      </c>
      <c r="AL9" s="30">
        <v>1.1456991499067</v>
      </c>
      <c r="AM9" s="13">
        <v>50</v>
      </c>
      <c r="AN9" s="44">
        <f>SUMIF(AGENCES!$B$4:$B$256,TERRITOIRES!$B9,AGENCES!AO$4:AO$257)</f>
        <v>461.90000000000003</v>
      </c>
      <c r="AO9" s="44">
        <f>SUMIF(AGENCES!$B$4:$B$256,TERRITOIRES!$B9,AGENCES!AP$4:AP$257)</f>
        <v>200.6</v>
      </c>
      <c r="AP9" s="44">
        <f>SUMIF(AGENCES!$B$4:$B$256,TERRITOIRES!$B9,AGENCES!AQ$4:AQ$257)</f>
        <v>129.9</v>
      </c>
      <c r="AQ9" s="44">
        <f>SUMIF(AGENCES!$B$4:$B$256,TERRITOIRES!$B9,AGENCES!AR$4:AR$257)</f>
        <v>792.4</v>
      </c>
      <c r="AR9" s="28">
        <v>1350.44</v>
      </c>
      <c r="AS9" s="29">
        <v>0.58677171884719004</v>
      </c>
      <c r="AT9" s="12">
        <v>0</v>
      </c>
    </row>
    <row r="10" spans="1:46" s="40" customFormat="1" ht="19.649999999999999" customHeight="1" x14ac:dyDescent="0.25">
      <c r="A10" s="54" t="s">
        <v>92</v>
      </c>
      <c r="B10" s="54" t="s">
        <v>106</v>
      </c>
      <c r="C10" s="44">
        <v>51.07</v>
      </c>
      <c r="D10" s="64">
        <f t="shared" si="1"/>
        <v>165</v>
      </c>
      <c r="E10" s="59">
        <f t="shared" si="0"/>
        <v>0</v>
      </c>
      <c r="F10" s="59">
        <v>0.89830508474576276</v>
      </c>
      <c r="G10" s="45">
        <f t="shared" si="2"/>
        <v>165</v>
      </c>
      <c r="H10" s="42">
        <v>0.1</v>
      </c>
      <c r="I10" s="12">
        <v>150</v>
      </c>
      <c r="J10" s="12">
        <v>0</v>
      </c>
      <c r="K10" s="26">
        <v>3</v>
      </c>
      <c r="L10" s="27">
        <v>373</v>
      </c>
      <c r="M10" s="27">
        <v>293</v>
      </c>
      <c r="N10" s="27">
        <v>222</v>
      </c>
      <c r="O10" s="27">
        <v>888</v>
      </c>
      <c r="P10" s="28">
        <v>1532.1</v>
      </c>
      <c r="Q10" s="29">
        <v>0.579596632073624</v>
      </c>
      <c r="R10" s="12">
        <v>0</v>
      </c>
      <c r="S10" s="27">
        <f>SUMIF(AGENCES!$B$4:$B$256,TERRITOIRES!$B10,AGENCES!T$4:T$257)</f>
        <v>403</v>
      </c>
      <c r="T10" s="27">
        <f>SUMIF(AGENCES!$B$4:$B$256,TERRITOIRES!$B10,AGENCES!U$4:U$257)</f>
        <v>352</v>
      </c>
      <c r="U10" s="27">
        <f>SUMIF(AGENCES!$B$4:$B$256,TERRITOIRES!$B10,AGENCES!V$4:V$257)</f>
        <v>300</v>
      </c>
      <c r="V10" s="27">
        <f>SUMIF(AGENCES!$B$4:$B$256,TERRITOIRES!$B10,AGENCES!W$4:W$257)</f>
        <v>1055</v>
      </c>
      <c r="W10" s="28">
        <v>766.05</v>
      </c>
      <c r="X10" s="30">
        <f t="shared" si="3"/>
        <v>1.377194700084851</v>
      </c>
      <c r="Y10" s="13">
        <v>50</v>
      </c>
      <c r="Z10" s="45">
        <f>SUMIF(AGENCES!$B$4:$B$256,TERRITOIRES!$B10,AGENCES!AA$4:AA$257)</f>
        <v>7399261.0499999998</v>
      </c>
      <c r="AA10" s="45">
        <f>SUMIF(AGENCES!$B$4:$B$256,TERRITOIRES!$B10,AGENCES!AB$4:AB$257)</f>
        <v>229796</v>
      </c>
      <c r="AB10" s="45">
        <f>SUMIF(AGENCES!$B$4:$B$256,TERRITOIRES!$B10,AGENCES!AC$4:AC$257)</f>
        <v>145298</v>
      </c>
      <c r="AC10" s="45">
        <f>SUMIF(AGENCES!$B$4:$B$256,TERRITOIRES!$B10,AGENCES!AD$4:AD$257)</f>
        <v>7774355.0499999998</v>
      </c>
      <c r="AD10" s="32">
        <v>6894450</v>
      </c>
      <c r="AE10" s="30">
        <v>1.1276251260071499</v>
      </c>
      <c r="AF10" s="13">
        <v>50</v>
      </c>
      <c r="AG10" s="45">
        <f>SUMIF(AGENCES!$B$4:$B$256,TERRITOIRES!$B10,AGENCES!AH$4:AH$257)</f>
        <v>5949698.3499999996</v>
      </c>
      <c r="AH10" s="45">
        <f>SUMIF(AGENCES!$B$4:$B$256,TERRITOIRES!$B10,AGENCES!AI$4:AI$257)</f>
        <v>254864.35200000001</v>
      </c>
      <c r="AI10" s="45">
        <f>SUMIF(AGENCES!$B$4:$B$256,TERRITOIRES!$B10,AGENCES!AJ$4:AJ$257)</f>
        <v>200264.35200000001</v>
      </c>
      <c r="AJ10" s="45">
        <f>SUMIF(AGENCES!$B$4:$B$256,TERRITOIRES!$B10,AGENCES!AK$4:AK$257)</f>
        <v>6404827.0540000005</v>
      </c>
      <c r="AK10" s="32">
        <v>5107000</v>
      </c>
      <c r="AL10" s="30">
        <v>1.2541270910515001</v>
      </c>
      <c r="AM10" s="13">
        <v>50</v>
      </c>
      <c r="AN10" s="44">
        <f>SUMIF(AGENCES!$B$4:$B$256,TERRITOIRES!$B10,AGENCES!AO$4:AO$257)</f>
        <v>357</v>
      </c>
      <c r="AO10" s="44">
        <f>SUMIF(AGENCES!$B$4:$B$256,TERRITOIRES!$B10,AGENCES!AP$4:AP$257)</f>
        <v>153.39999999999998</v>
      </c>
      <c r="AP10" s="44">
        <f>SUMIF(AGENCES!$B$4:$B$256,TERRITOIRES!$B10,AGENCES!AQ$4:AQ$257)</f>
        <v>119.20000000000002</v>
      </c>
      <c r="AQ10" s="44">
        <f>SUMIF(AGENCES!$B$4:$B$256,TERRITOIRES!$B10,AGENCES!AR$4:AR$257)</f>
        <v>629.6</v>
      </c>
      <c r="AR10" s="28">
        <v>1429.96</v>
      </c>
      <c r="AS10" s="29">
        <v>0.44029203614087098</v>
      </c>
      <c r="AT10" s="12">
        <v>0</v>
      </c>
    </row>
    <row r="11" spans="1:46" s="40" customFormat="1" ht="19.649999999999999" customHeight="1" x14ac:dyDescent="0.25">
      <c r="A11" s="54" t="s">
        <v>117</v>
      </c>
      <c r="B11" s="54" t="s">
        <v>118</v>
      </c>
      <c r="C11" s="44">
        <v>35.58</v>
      </c>
      <c r="D11" s="64">
        <f t="shared" si="1"/>
        <v>110</v>
      </c>
      <c r="E11" s="59">
        <f t="shared" si="0"/>
        <v>0</v>
      </c>
      <c r="F11" s="59">
        <v>0.86170212765957444</v>
      </c>
      <c r="G11" s="45">
        <f t="shared" si="2"/>
        <v>110</v>
      </c>
      <c r="H11" s="42">
        <v>0.1</v>
      </c>
      <c r="I11" s="12">
        <v>100</v>
      </c>
      <c r="J11" s="12">
        <v>0</v>
      </c>
      <c r="K11" s="26">
        <v>2</v>
      </c>
      <c r="L11" s="27">
        <v>247</v>
      </c>
      <c r="M11" s="27">
        <v>193</v>
      </c>
      <c r="N11" s="27">
        <v>163</v>
      </c>
      <c r="O11" s="27">
        <v>603</v>
      </c>
      <c r="P11" s="28">
        <v>1067.4000000000001</v>
      </c>
      <c r="Q11" s="29">
        <v>0.56492411467116399</v>
      </c>
      <c r="R11" s="12">
        <v>0</v>
      </c>
      <c r="S11" s="27">
        <f>SUMIF(AGENCES!$B$4:$B$256,TERRITOIRES!$B11,AGENCES!T$4:T$257)</f>
        <v>187</v>
      </c>
      <c r="T11" s="27">
        <f>SUMIF(AGENCES!$B$4:$B$256,TERRITOIRES!$B11,AGENCES!U$4:U$257)</f>
        <v>159</v>
      </c>
      <c r="U11" s="27">
        <f>SUMIF(AGENCES!$B$4:$B$256,TERRITOIRES!$B11,AGENCES!V$4:V$257)</f>
        <v>130</v>
      </c>
      <c r="V11" s="27">
        <f>SUMIF(AGENCES!$B$4:$B$256,TERRITOIRES!$B11,AGENCES!W$4:W$257)</f>
        <v>476</v>
      </c>
      <c r="W11" s="28">
        <v>533.70000000000005</v>
      </c>
      <c r="X11" s="29">
        <f t="shared" si="3"/>
        <v>0.89188682780588335</v>
      </c>
      <c r="Y11" s="12">
        <v>0</v>
      </c>
      <c r="Z11" s="45">
        <f>SUMIF(AGENCES!$B$4:$B$256,TERRITOIRES!$B11,AGENCES!AA$4:AA$257)</f>
        <v>5619264.0999999996</v>
      </c>
      <c r="AA11" s="45">
        <f>SUMIF(AGENCES!$B$4:$B$256,TERRITOIRES!$B11,AGENCES!AB$4:AB$257)</f>
        <v>93826.838000000003</v>
      </c>
      <c r="AB11" s="45">
        <f>SUMIF(AGENCES!$B$4:$B$256,TERRITOIRES!$B11,AGENCES!AC$4:AC$257)</f>
        <v>57321.837999999996</v>
      </c>
      <c r="AC11" s="45">
        <f>SUMIF(AGENCES!$B$4:$B$256,TERRITOIRES!$B11,AGENCES!AD$4:AD$257)</f>
        <v>5770412.7760000005</v>
      </c>
      <c r="AD11" s="32">
        <v>4803300</v>
      </c>
      <c r="AE11" s="30">
        <v>1.20134340474257</v>
      </c>
      <c r="AF11" s="13">
        <v>50</v>
      </c>
      <c r="AG11" s="45">
        <f>SUMIF(AGENCES!$B$4:$B$256,TERRITOIRES!$B11,AGENCES!AH$4:AH$257)</f>
        <v>4189980</v>
      </c>
      <c r="AH11" s="45">
        <f>SUMIF(AGENCES!$B$4:$B$256,TERRITOIRES!$B11,AGENCES!AI$4:AI$257)</f>
        <v>197794</v>
      </c>
      <c r="AI11" s="45">
        <f>SUMIF(AGENCES!$B$4:$B$256,TERRITOIRES!$B11,AGENCES!AJ$4:AJ$257)</f>
        <v>125800</v>
      </c>
      <c r="AJ11" s="45">
        <f>SUMIF(AGENCES!$B$4:$B$256,TERRITOIRES!$B11,AGENCES!AK$4:AK$257)</f>
        <v>4513574</v>
      </c>
      <c r="AK11" s="32">
        <v>3558000</v>
      </c>
      <c r="AL11" s="30">
        <v>1.2685705452501399</v>
      </c>
      <c r="AM11" s="13">
        <v>50</v>
      </c>
      <c r="AN11" s="44">
        <f>SUMIF(AGENCES!$B$4:$B$256,TERRITOIRES!$B11,AGENCES!AO$4:AO$257)</f>
        <v>338.6</v>
      </c>
      <c r="AO11" s="44">
        <f>SUMIF(AGENCES!$B$4:$B$256,TERRITOIRES!$B11,AGENCES!AP$4:AP$257)</f>
        <v>165</v>
      </c>
      <c r="AP11" s="44">
        <f>SUMIF(AGENCES!$B$4:$B$256,TERRITOIRES!$B11,AGENCES!AQ$4:AQ$257)</f>
        <v>126.89999999999998</v>
      </c>
      <c r="AQ11" s="44">
        <f>SUMIF(AGENCES!$B$4:$B$256,TERRITOIRES!$B11,AGENCES!AR$4:AR$257)</f>
        <v>630.49999999999989</v>
      </c>
      <c r="AR11" s="28">
        <v>996.24</v>
      </c>
      <c r="AS11" s="29">
        <v>0.63287962739902004</v>
      </c>
      <c r="AT11" s="12">
        <v>0</v>
      </c>
    </row>
    <row r="12" spans="1:46" s="40" customFormat="1" ht="19.649999999999999" customHeight="1" x14ac:dyDescent="0.25">
      <c r="A12" s="54" t="s">
        <v>117</v>
      </c>
      <c r="B12" s="54" t="s">
        <v>129</v>
      </c>
      <c r="C12" s="44">
        <v>49.71</v>
      </c>
      <c r="D12" s="64">
        <f t="shared" si="1"/>
        <v>110</v>
      </c>
      <c r="E12" s="59">
        <f t="shared" si="0"/>
        <v>0</v>
      </c>
      <c r="F12" s="59">
        <v>0.8839285714285714</v>
      </c>
      <c r="G12" s="45">
        <f t="shared" si="2"/>
        <v>110</v>
      </c>
      <c r="H12" s="42">
        <v>0.1</v>
      </c>
      <c r="I12" s="12">
        <v>100</v>
      </c>
      <c r="J12" s="12">
        <v>0</v>
      </c>
      <c r="K12" s="26">
        <v>2</v>
      </c>
      <c r="L12" s="27">
        <v>355</v>
      </c>
      <c r="M12" s="27">
        <v>279</v>
      </c>
      <c r="N12" s="27">
        <v>233</v>
      </c>
      <c r="O12" s="27">
        <v>867</v>
      </c>
      <c r="P12" s="28">
        <v>1491.3</v>
      </c>
      <c r="Q12" s="29">
        <v>0.58137195735264502</v>
      </c>
      <c r="R12" s="12">
        <v>0</v>
      </c>
      <c r="S12" s="27">
        <f>SUMIF(AGENCES!$B$4:$B$256,TERRITOIRES!$B12,AGENCES!T$4:T$257)</f>
        <v>289</v>
      </c>
      <c r="T12" s="27">
        <f>SUMIF(AGENCES!$B$4:$B$256,TERRITOIRES!$B12,AGENCES!U$4:U$257)</f>
        <v>263</v>
      </c>
      <c r="U12" s="27">
        <f>SUMIF(AGENCES!$B$4:$B$256,TERRITOIRES!$B12,AGENCES!V$4:V$257)</f>
        <v>235</v>
      </c>
      <c r="V12" s="27">
        <f>SUMIF(AGENCES!$B$4:$B$256,TERRITOIRES!$B12,AGENCES!W$4:W$257)</f>
        <v>787</v>
      </c>
      <c r="W12" s="28">
        <v>745.65</v>
      </c>
      <c r="X12" s="30">
        <f t="shared" si="3"/>
        <v>1.0554549721719306</v>
      </c>
      <c r="Y12" s="13">
        <v>50</v>
      </c>
      <c r="Z12" s="45">
        <f>SUMIF(AGENCES!$B$4:$B$256,TERRITOIRES!$B12,AGENCES!AA$4:AA$257)</f>
        <v>6212719.9900000002</v>
      </c>
      <c r="AA12" s="45">
        <f>SUMIF(AGENCES!$B$4:$B$256,TERRITOIRES!$B12,AGENCES!AB$4:AB$257)</f>
        <v>57359.332000000002</v>
      </c>
      <c r="AB12" s="45">
        <f>SUMIF(AGENCES!$B$4:$B$256,TERRITOIRES!$B12,AGENCES!AC$4:AC$257)</f>
        <v>29456.332000000002</v>
      </c>
      <c r="AC12" s="45">
        <f>SUMIF(AGENCES!$B$4:$B$256,TERRITOIRES!$B12,AGENCES!AD$4:AD$257)</f>
        <v>6299535.6540000001</v>
      </c>
      <c r="AD12" s="32">
        <v>6710850</v>
      </c>
      <c r="AE12" s="29">
        <v>0.93870905384563896</v>
      </c>
      <c r="AF12" s="12">
        <v>0</v>
      </c>
      <c r="AG12" s="45">
        <f>SUMIF(AGENCES!$B$4:$B$256,TERRITOIRES!$B12,AGENCES!AH$4:AH$257)</f>
        <v>5397484.04</v>
      </c>
      <c r="AH12" s="45">
        <f>SUMIF(AGENCES!$B$4:$B$256,TERRITOIRES!$B12,AGENCES!AI$4:AI$257)</f>
        <v>288461.8</v>
      </c>
      <c r="AI12" s="45">
        <f>SUMIF(AGENCES!$B$4:$B$256,TERRITOIRES!$B12,AGENCES!AJ$4:AJ$257)</f>
        <v>174781.8</v>
      </c>
      <c r="AJ12" s="45">
        <f>SUMIF(AGENCES!$B$4:$B$256,TERRITOIRES!$B12,AGENCES!AK$4:AK$257)</f>
        <v>5860727.6400000006</v>
      </c>
      <c r="AK12" s="32">
        <v>4971000</v>
      </c>
      <c r="AL12" s="30">
        <v>1.17898363307182</v>
      </c>
      <c r="AM12" s="13">
        <v>50</v>
      </c>
      <c r="AN12" s="44">
        <f>SUMIF(AGENCES!$B$4:$B$256,TERRITOIRES!$B12,AGENCES!AO$4:AO$257)</f>
        <v>491.29999999999995</v>
      </c>
      <c r="AO12" s="44">
        <f>SUMIF(AGENCES!$B$4:$B$256,TERRITOIRES!$B12,AGENCES!AP$4:AP$257)</f>
        <v>228.50000000000003</v>
      </c>
      <c r="AP12" s="44">
        <f>SUMIF(AGENCES!$B$4:$B$256,TERRITOIRES!$B12,AGENCES!AQ$4:AQ$257)</f>
        <v>191.3</v>
      </c>
      <c r="AQ12" s="44">
        <f>SUMIF(AGENCES!$B$4:$B$256,TERRITOIRES!$B12,AGENCES!AR$4:AR$257)</f>
        <v>911.09999999999991</v>
      </c>
      <c r="AR12" s="28">
        <v>1391.88</v>
      </c>
      <c r="AS12" s="29">
        <v>0.65458229157685999</v>
      </c>
      <c r="AT12" s="12">
        <v>0</v>
      </c>
    </row>
    <row r="13" spans="1:46" s="40" customFormat="1" ht="19.649999999999999" customHeight="1" x14ac:dyDescent="0.25">
      <c r="A13" s="54" t="s">
        <v>117</v>
      </c>
      <c r="B13" s="54" t="s">
        <v>142</v>
      </c>
      <c r="C13" s="44">
        <v>68.59</v>
      </c>
      <c r="D13" s="64">
        <f t="shared" si="1"/>
        <v>165</v>
      </c>
      <c r="E13" s="59">
        <f t="shared" si="0"/>
        <v>0</v>
      </c>
      <c r="F13" s="59">
        <v>0.83536585365853655</v>
      </c>
      <c r="G13" s="45">
        <f t="shared" si="2"/>
        <v>165</v>
      </c>
      <c r="H13" s="42">
        <v>0.1</v>
      </c>
      <c r="I13" s="12">
        <v>150</v>
      </c>
      <c r="J13" s="12">
        <v>0</v>
      </c>
      <c r="K13" s="26">
        <v>3</v>
      </c>
      <c r="L13" s="27">
        <v>636</v>
      </c>
      <c r="M13" s="27">
        <v>472</v>
      </c>
      <c r="N13" s="27">
        <v>414</v>
      </c>
      <c r="O13" s="27">
        <v>1522</v>
      </c>
      <c r="P13" s="28">
        <v>2057.6999999999998</v>
      </c>
      <c r="Q13" s="29">
        <v>0.73966078631481802</v>
      </c>
      <c r="R13" s="12">
        <v>0</v>
      </c>
      <c r="S13" s="27">
        <f>SUMIF(AGENCES!$B$4:$B$256,TERRITOIRES!$B13,AGENCES!T$4:T$257)</f>
        <v>360</v>
      </c>
      <c r="T13" s="27">
        <f>SUMIF(AGENCES!$B$4:$B$256,TERRITOIRES!$B13,AGENCES!U$4:U$257)</f>
        <v>341</v>
      </c>
      <c r="U13" s="27">
        <f>SUMIF(AGENCES!$B$4:$B$256,TERRITOIRES!$B13,AGENCES!V$4:V$257)</f>
        <v>286</v>
      </c>
      <c r="V13" s="27">
        <f>SUMIF(AGENCES!$B$4:$B$256,TERRITOIRES!$B13,AGENCES!W$4:W$257)</f>
        <v>987</v>
      </c>
      <c r="W13" s="28">
        <v>1028.8499999999999</v>
      </c>
      <c r="X13" s="57">
        <f t="shared" si="3"/>
        <v>0.95932351654760173</v>
      </c>
      <c r="Y13" s="13">
        <v>50</v>
      </c>
      <c r="Z13" s="45">
        <f>SUMIF(AGENCES!$B$4:$B$256,TERRITOIRES!$B13,AGENCES!AA$4:AA$257)</f>
        <v>10544459.279999999</v>
      </c>
      <c r="AA13" s="45">
        <f>SUMIF(AGENCES!$B$4:$B$256,TERRITOIRES!$B13,AGENCES!AB$4:AB$257)</f>
        <v>219802.524</v>
      </c>
      <c r="AB13" s="45">
        <f>SUMIF(AGENCES!$B$4:$B$256,TERRITOIRES!$B13,AGENCES!AC$4:AC$257)</f>
        <v>155757.60800000001</v>
      </c>
      <c r="AC13" s="45">
        <f>SUMIF(AGENCES!$B$4:$B$256,TERRITOIRES!$B13,AGENCES!AD$4:AD$257)</f>
        <v>10920019.411999999</v>
      </c>
      <c r="AD13" s="32">
        <v>9259650</v>
      </c>
      <c r="AE13" s="30">
        <v>1.1793123295157</v>
      </c>
      <c r="AF13" s="13">
        <v>50</v>
      </c>
      <c r="AG13" s="45">
        <f>SUMIF(AGENCES!$B$4:$B$256,TERRITOIRES!$B13,AGENCES!AH$4:AH$257)</f>
        <v>7143520.3700000001</v>
      </c>
      <c r="AH13" s="45">
        <f>SUMIF(AGENCES!$B$4:$B$256,TERRITOIRES!$B13,AGENCES!AI$4:AI$257)</f>
        <v>444014.2</v>
      </c>
      <c r="AI13" s="45">
        <f>SUMIF(AGENCES!$B$4:$B$256,TERRITOIRES!$B13,AGENCES!AJ$4:AJ$257)</f>
        <v>321117.2</v>
      </c>
      <c r="AJ13" s="45">
        <f>SUMIF(AGENCES!$B$4:$B$256,TERRITOIRES!$B13,AGENCES!AK$4:AK$257)</f>
        <v>7908651.7699999996</v>
      </c>
      <c r="AK13" s="32">
        <v>6859000</v>
      </c>
      <c r="AL13" s="30">
        <v>1.1530327700831</v>
      </c>
      <c r="AM13" s="13">
        <v>50</v>
      </c>
      <c r="AN13" s="44">
        <f>SUMIF(AGENCES!$B$4:$B$256,TERRITOIRES!$B13,AGENCES!AO$4:AO$257)</f>
        <v>746.19999999999993</v>
      </c>
      <c r="AO13" s="44">
        <f>SUMIF(AGENCES!$B$4:$B$256,TERRITOIRES!$B13,AGENCES!AP$4:AP$257)</f>
        <v>404.9</v>
      </c>
      <c r="AP13" s="44">
        <f>SUMIF(AGENCES!$B$4:$B$256,TERRITOIRES!$B13,AGENCES!AQ$4:AQ$257)</f>
        <v>343</v>
      </c>
      <c r="AQ13" s="44">
        <f>SUMIF(AGENCES!$B$4:$B$256,TERRITOIRES!$B13,AGENCES!AR$4:AR$257)</f>
        <v>1494.1</v>
      </c>
      <c r="AR13" s="28">
        <v>1920.52</v>
      </c>
      <c r="AS13" s="29">
        <v>0.77796638410430596</v>
      </c>
      <c r="AT13" s="12">
        <v>0</v>
      </c>
    </row>
    <row r="14" spans="1:46" s="40" customFormat="1" ht="19.649999999999999" customHeight="1" x14ac:dyDescent="0.25">
      <c r="A14" s="54" t="s">
        <v>162</v>
      </c>
      <c r="B14" s="54" t="s">
        <v>163</v>
      </c>
      <c r="C14" s="44">
        <v>56.31</v>
      </c>
      <c r="D14" s="64">
        <f t="shared" si="1"/>
        <v>110</v>
      </c>
      <c r="E14" s="59">
        <f t="shared" si="0"/>
        <v>0</v>
      </c>
      <c r="F14" s="59">
        <v>0.82499999999999996</v>
      </c>
      <c r="G14" s="45">
        <f t="shared" si="2"/>
        <v>110</v>
      </c>
      <c r="H14" s="42">
        <v>0.1</v>
      </c>
      <c r="I14" s="12">
        <v>100</v>
      </c>
      <c r="J14" s="12">
        <v>0</v>
      </c>
      <c r="K14" s="26">
        <v>2</v>
      </c>
      <c r="L14" s="27">
        <v>309</v>
      </c>
      <c r="M14" s="27">
        <v>268</v>
      </c>
      <c r="N14" s="27">
        <v>228</v>
      </c>
      <c r="O14" s="27">
        <v>805</v>
      </c>
      <c r="P14" s="28">
        <v>1689.3</v>
      </c>
      <c r="Q14" s="29">
        <v>0.47652873971467502</v>
      </c>
      <c r="R14" s="12">
        <v>0</v>
      </c>
      <c r="S14" s="27">
        <f>SUMIF(AGENCES!$B$4:$B$256,TERRITOIRES!$B14,AGENCES!T$4:T$257)</f>
        <v>264</v>
      </c>
      <c r="T14" s="27">
        <f>SUMIF(AGENCES!$B$4:$B$256,TERRITOIRES!$B14,AGENCES!U$4:U$257)</f>
        <v>256</v>
      </c>
      <c r="U14" s="27">
        <f>SUMIF(AGENCES!$B$4:$B$256,TERRITOIRES!$B14,AGENCES!V$4:V$257)</f>
        <v>220</v>
      </c>
      <c r="V14" s="27">
        <f>SUMIF(AGENCES!$B$4:$B$256,TERRITOIRES!$B14,AGENCES!W$4:W$257)</f>
        <v>740</v>
      </c>
      <c r="W14" s="28">
        <v>844.65</v>
      </c>
      <c r="X14" s="29">
        <f t="shared" si="3"/>
        <v>0.87610252767418462</v>
      </c>
      <c r="Y14" s="12">
        <v>0</v>
      </c>
      <c r="Z14" s="45">
        <f>SUMIF(AGENCES!$B$4:$B$256,TERRITOIRES!$B14,AGENCES!AA$4:AA$257)</f>
        <v>7633332.7200000007</v>
      </c>
      <c r="AA14" s="45">
        <f>SUMIF(AGENCES!$B$4:$B$256,TERRITOIRES!$B14,AGENCES!AB$4:AB$257)</f>
        <v>311991.14600000001</v>
      </c>
      <c r="AB14" s="45">
        <f>SUMIF(AGENCES!$B$4:$B$256,TERRITOIRES!$B14,AGENCES!AC$4:AC$257)</f>
        <v>241670</v>
      </c>
      <c r="AC14" s="45">
        <f>SUMIF(AGENCES!$B$4:$B$256,TERRITOIRES!$B14,AGENCES!AD$4:AD$257)</f>
        <v>8186993.8660000004</v>
      </c>
      <c r="AD14" s="32">
        <v>7601850</v>
      </c>
      <c r="AE14" s="30">
        <v>1.0769738768852299</v>
      </c>
      <c r="AF14" s="13">
        <v>50</v>
      </c>
      <c r="AG14" s="45">
        <f>SUMIF(AGENCES!$B$4:$B$256,TERRITOIRES!$B14,AGENCES!AH$4:AH$257)</f>
        <v>4914871</v>
      </c>
      <c r="AH14" s="45">
        <f>SUMIF(AGENCES!$B$4:$B$256,TERRITOIRES!$B14,AGENCES!AI$4:AI$257)</f>
        <v>295983</v>
      </c>
      <c r="AI14" s="45">
        <f>SUMIF(AGENCES!$B$4:$B$256,TERRITOIRES!$B14,AGENCES!AJ$4:AJ$257)</f>
        <v>191756</v>
      </c>
      <c r="AJ14" s="45">
        <f>SUMIF(AGENCES!$B$4:$B$256,TERRITOIRES!$B14,AGENCES!AK$4:AK$257)</f>
        <v>5402610</v>
      </c>
      <c r="AK14" s="32">
        <v>5631000</v>
      </c>
      <c r="AL14" s="57">
        <v>0.959440596696857</v>
      </c>
      <c r="AM14" s="13">
        <v>50</v>
      </c>
      <c r="AN14" s="44">
        <f>SUMIF(AGENCES!$B$4:$B$256,TERRITOIRES!$B14,AGENCES!AO$4:AO$257)</f>
        <v>546.5</v>
      </c>
      <c r="AO14" s="44">
        <f>SUMIF(AGENCES!$B$4:$B$256,TERRITOIRES!$B14,AGENCES!AP$4:AP$257)</f>
        <v>254.5</v>
      </c>
      <c r="AP14" s="44">
        <f>SUMIF(AGENCES!$B$4:$B$256,TERRITOIRES!$B14,AGENCES!AQ$4:AQ$257)</f>
        <v>212.8</v>
      </c>
      <c r="AQ14" s="44">
        <f>SUMIF(AGENCES!$B$4:$B$256,TERRITOIRES!$B14,AGENCES!AR$4:AR$257)</f>
        <v>1013.8000000000001</v>
      </c>
      <c r="AR14" s="28">
        <v>1576.68</v>
      </c>
      <c r="AS14" s="29">
        <v>0.642996676560875</v>
      </c>
      <c r="AT14" s="12">
        <v>0</v>
      </c>
    </row>
    <row r="15" spans="1:46" s="40" customFormat="1" ht="19.649999999999999" customHeight="1" x14ac:dyDescent="0.25">
      <c r="A15" s="54" t="s">
        <v>162</v>
      </c>
      <c r="B15" s="54" t="s">
        <v>179</v>
      </c>
      <c r="C15" s="44">
        <v>62.84</v>
      </c>
      <c r="D15" s="64">
        <f t="shared" si="1"/>
        <v>0</v>
      </c>
      <c r="E15" s="59">
        <f t="shared" si="0"/>
        <v>0</v>
      </c>
      <c r="F15" s="59">
        <v>0.81300813008130079</v>
      </c>
      <c r="G15" s="45"/>
      <c r="H15" s="43"/>
      <c r="I15" s="12">
        <v>0</v>
      </c>
      <c r="J15" s="12">
        <v>0</v>
      </c>
      <c r="K15" s="26">
        <v>0</v>
      </c>
      <c r="L15" s="27">
        <v>323</v>
      </c>
      <c r="M15" s="27">
        <v>255</v>
      </c>
      <c r="N15" s="27">
        <v>222</v>
      </c>
      <c r="O15" s="27">
        <v>800</v>
      </c>
      <c r="P15" s="28">
        <v>1885.2</v>
      </c>
      <c r="Q15" s="29">
        <v>0.42435815828559298</v>
      </c>
      <c r="R15" s="12">
        <v>0</v>
      </c>
      <c r="S15" s="27">
        <f>SUMIF(AGENCES!$B$4:$B$256,TERRITOIRES!$B15,AGENCES!T$4:T$257)</f>
        <v>332</v>
      </c>
      <c r="T15" s="27">
        <f>SUMIF(AGENCES!$B$4:$B$256,TERRITOIRES!$B15,AGENCES!U$4:U$257)</f>
        <v>307</v>
      </c>
      <c r="U15" s="27">
        <f>SUMIF(AGENCES!$B$4:$B$256,TERRITOIRES!$B15,AGENCES!V$4:V$257)</f>
        <v>252</v>
      </c>
      <c r="V15" s="27">
        <f>SUMIF(AGENCES!$B$4:$B$256,TERRITOIRES!$B15,AGENCES!W$4:W$257)</f>
        <v>891</v>
      </c>
      <c r="W15" s="28">
        <v>942.6</v>
      </c>
      <c r="X15" s="29">
        <f t="shared" si="3"/>
        <v>0.94525779758115847</v>
      </c>
      <c r="Y15" s="12">
        <v>0</v>
      </c>
      <c r="Z15" s="45">
        <f>SUMIF(AGENCES!$B$4:$B$256,TERRITOIRES!$B15,AGENCES!AA$4:AA$257)</f>
        <v>7498790.8399999999</v>
      </c>
      <c r="AA15" s="45">
        <f>SUMIF(AGENCES!$B$4:$B$256,TERRITOIRES!$B15,AGENCES!AB$4:AB$257)</f>
        <v>156326</v>
      </c>
      <c r="AB15" s="45">
        <f>SUMIF(AGENCES!$B$4:$B$256,TERRITOIRES!$B15,AGENCES!AC$4:AC$257)</f>
        <v>66036</v>
      </c>
      <c r="AC15" s="45">
        <f>SUMIF(AGENCES!$B$4:$B$256,TERRITOIRES!$B15,AGENCES!AD$4:AD$257)</f>
        <v>7721152.8399999999</v>
      </c>
      <c r="AD15" s="32">
        <v>8483400</v>
      </c>
      <c r="AE15" s="29">
        <v>0.91014838861777103</v>
      </c>
      <c r="AF15" s="12">
        <v>0</v>
      </c>
      <c r="AG15" s="45">
        <f>SUMIF(AGENCES!$B$4:$B$256,TERRITOIRES!$B15,AGENCES!AH$4:AH$257)</f>
        <v>4271004</v>
      </c>
      <c r="AH15" s="45">
        <f>SUMIF(AGENCES!$B$4:$B$256,TERRITOIRES!$B15,AGENCES!AI$4:AI$257)</f>
        <v>203950.2</v>
      </c>
      <c r="AI15" s="45">
        <f>SUMIF(AGENCES!$B$4:$B$256,TERRITOIRES!$B15,AGENCES!AJ$4:AJ$257)</f>
        <v>112370.2</v>
      </c>
      <c r="AJ15" s="45">
        <f>SUMIF(AGENCES!$B$4:$B$256,TERRITOIRES!$B15,AGENCES!AK$4:AK$257)</f>
        <v>4587324.4000000004</v>
      </c>
      <c r="AK15" s="32">
        <v>6284000</v>
      </c>
      <c r="AL15" s="29">
        <v>0.73000070019096097</v>
      </c>
      <c r="AM15" s="12">
        <v>0</v>
      </c>
      <c r="AN15" s="44">
        <f>SUMIF(AGENCES!$B$4:$B$256,TERRITOIRES!$B15,AGENCES!AO$4:AO$257)</f>
        <v>595.5</v>
      </c>
      <c r="AO15" s="44">
        <f>SUMIF(AGENCES!$B$4:$B$256,TERRITOIRES!$B15,AGENCES!AP$4:AP$257)</f>
        <v>296.8</v>
      </c>
      <c r="AP15" s="44">
        <f>SUMIF(AGENCES!$B$4:$B$256,TERRITOIRES!$B15,AGENCES!AQ$4:AQ$257)</f>
        <v>231.59999999999997</v>
      </c>
      <c r="AQ15" s="44">
        <f>SUMIF(AGENCES!$B$4:$B$256,TERRITOIRES!$B15,AGENCES!AR$4:AR$257)</f>
        <v>1123.8999999999999</v>
      </c>
      <c r="AR15" s="28">
        <v>1759.52</v>
      </c>
      <c r="AS15" s="29">
        <v>0.63875375102300602</v>
      </c>
      <c r="AT15" s="12">
        <v>0</v>
      </c>
    </row>
    <row r="16" spans="1:46" s="40" customFormat="1" ht="19.649999999999999" customHeight="1" x14ac:dyDescent="0.25">
      <c r="A16" s="54" t="s">
        <v>162</v>
      </c>
      <c r="B16" s="54" t="s">
        <v>198</v>
      </c>
      <c r="C16" s="44">
        <v>46.52</v>
      </c>
      <c r="D16" s="64">
        <f t="shared" si="1"/>
        <v>0</v>
      </c>
      <c r="E16" s="59">
        <f t="shared" si="0"/>
        <v>0</v>
      </c>
      <c r="F16" s="59">
        <v>0.85576923076923073</v>
      </c>
      <c r="G16" s="45"/>
      <c r="H16" s="43"/>
      <c r="I16" s="12">
        <v>0</v>
      </c>
      <c r="J16" s="12">
        <v>0</v>
      </c>
      <c r="K16" s="26">
        <v>0</v>
      </c>
      <c r="L16" s="27">
        <v>255</v>
      </c>
      <c r="M16" s="27">
        <v>195</v>
      </c>
      <c r="N16" s="27">
        <v>170</v>
      </c>
      <c r="O16" s="27">
        <v>620</v>
      </c>
      <c r="P16" s="28">
        <v>1395.6</v>
      </c>
      <c r="Q16" s="29">
        <v>0.44425336772714202</v>
      </c>
      <c r="R16" s="12">
        <v>0</v>
      </c>
      <c r="S16" s="27">
        <f>SUMIF(AGENCES!$B$4:$B$256,TERRITOIRES!$B16,AGENCES!T$4:T$257)</f>
        <v>221</v>
      </c>
      <c r="T16" s="27">
        <f>SUMIF(AGENCES!$B$4:$B$256,TERRITOIRES!$B16,AGENCES!U$4:U$257)</f>
        <v>193</v>
      </c>
      <c r="U16" s="27">
        <f>SUMIF(AGENCES!$B$4:$B$256,TERRITOIRES!$B16,AGENCES!V$4:V$257)</f>
        <v>159</v>
      </c>
      <c r="V16" s="27">
        <f>SUMIF(AGENCES!$B$4:$B$256,TERRITOIRES!$B16,AGENCES!W$4:W$257)</f>
        <v>573</v>
      </c>
      <c r="W16" s="28">
        <v>697.8</v>
      </c>
      <c r="X16" s="29">
        <f t="shared" si="3"/>
        <v>0.82115219260533112</v>
      </c>
      <c r="Y16" s="12">
        <v>0</v>
      </c>
      <c r="Z16" s="45">
        <f>SUMIF(AGENCES!$B$4:$B$256,TERRITOIRES!$B16,AGENCES!AA$4:AA$257)</f>
        <v>5284978.129999999</v>
      </c>
      <c r="AA16" s="45">
        <f>SUMIF(AGENCES!$B$4:$B$256,TERRITOIRES!$B16,AGENCES!AB$4:AB$257)</f>
        <v>90034.145999999993</v>
      </c>
      <c r="AB16" s="45">
        <f>SUMIF(AGENCES!$B$4:$B$256,TERRITOIRES!$B16,AGENCES!AC$4:AC$257)</f>
        <v>57746.146000000001</v>
      </c>
      <c r="AC16" s="45">
        <f>SUMIF(AGENCES!$B$4:$B$256,TERRITOIRES!$B16,AGENCES!AD$4:AD$257)</f>
        <v>5432758.4219999984</v>
      </c>
      <c r="AD16" s="32">
        <v>6280200</v>
      </c>
      <c r="AE16" s="29">
        <v>0.83655909397790196</v>
      </c>
      <c r="AF16" s="12">
        <v>0</v>
      </c>
      <c r="AG16" s="45">
        <f>SUMIF(AGENCES!$B$4:$B$256,TERRITOIRES!$B16,AGENCES!AH$4:AH$257)</f>
        <v>4000072</v>
      </c>
      <c r="AH16" s="45">
        <f>SUMIF(AGENCES!$B$4:$B$256,TERRITOIRES!$B16,AGENCES!AI$4:AI$257)</f>
        <v>243023.4</v>
      </c>
      <c r="AI16" s="45">
        <f>SUMIF(AGENCES!$B$4:$B$256,TERRITOIRES!$B16,AGENCES!AJ$4:AJ$257)</f>
        <v>169394.2</v>
      </c>
      <c r="AJ16" s="45">
        <f>SUMIF(AGENCES!$B$4:$B$256,TERRITOIRES!$B16,AGENCES!AK$4:AK$257)</f>
        <v>4412489.5999999996</v>
      </c>
      <c r="AK16" s="32">
        <v>4652000</v>
      </c>
      <c r="AL16" s="29">
        <v>0.94851453138435105</v>
      </c>
      <c r="AM16" s="12">
        <v>0</v>
      </c>
      <c r="AN16" s="44">
        <f>SUMIF(AGENCES!$B$4:$B$256,TERRITOIRES!$B16,AGENCES!AO$4:AO$257)</f>
        <v>448.2</v>
      </c>
      <c r="AO16" s="44">
        <f>SUMIF(AGENCES!$B$4:$B$256,TERRITOIRES!$B16,AGENCES!AP$4:AP$257)</f>
        <v>212.4</v>
      </c>
      <c r="AP16" s="44">
        <f>SUMIF(AGENCES!$B$4:$B$256,TERRITOIRES!$B16,AGENCES!AQ$4:AQ$257)</f>
        <v>178</v>
      </c>
      <c r="AQ16" s="44">
        <f>SUMIF(AGENCES!$B$4:$B$256,TERRITOIRES!$B16,AGENCES!AR$4:AR$257)</f>
        <v>838.6</v>
      </c>
      <c r="AR16" s="28">
        <v>1302.56</v>
      </c>
      <c r="AS16" s="29">
        <v>0.64380911435941501</v>
      </c>
      <c r="AT16" s="12">
        <v>0</v>
      </c>
    </row>
    <row r="17" spans="1:46" s="40" customFormat="1" ht="19.649999999999999" customHeight="1" x14ac:dyDescent="0.25">
      <c r="A17" s="54" t="s">
        <v>213</v>
      </c>
      <c r="B17" s="54" t="s">
        <v>214</v>
      </c>
      <c r="C17" s="44">
        <v>73.27</v>
      </c>
      <c r="D17" s="64">
        <f t="shared" si="1"/>
        <v>155</v>
      </c>
      <c r="E17" s="59">
        <f t="shared" si="0"/>
        <v>6.2121212121212244E-2</v>
      </c>
      <c r="F17" s="59">
        <v>0.78787878787878785</v>
      </c>
      <c r="G17" s="45">
        <f t="shared" si="2"/>
        <v>165</v>
      </c>
      <c r="H17" s="42">
        <v>0.1</v>
      </c>
      <c r="I17" s="12">
        <v>150</v>
      </c>
      <c r="J17" s="12">
        <v>0</v>
      </c>
      <c r="K17" s="26">
        <v>3</v>
      </c>
      <c r="L17" s="27">
        <v>448</v>
      </c>
      <c r="M17" s="27">
        <v>366</v>
      </c>
      <c r="N17" s="27">
        <v>307</v>
      </c>
      <c r="O17" s="27">
        <v>1121</v>
      </c>
      <c r="P17" s="28">
        <v>2198.1</v>
      </c>
      <c r="Q17" s="29">
        <v>0.50998589691096896</v>
      </c>
      <c r="R17" s="12">
        <v>0</v>
      </c>
      <c r="S17" s="27">
        <f>SUMIF(AGENCES!$B$4:$B$256,TERRITOIRES!$B17,AGENCES!T$4:T$257)</f>
        <v>422</v>
      </c>
      <c r="T17" s="27">
        <f>SUMIF(AGENCES!$B$4:$B$256,TERRITOIRES!$B17,AGENCES!U$4:U$257)</f>
        <v>383</v>
      </c>
      <c r="U17" s="27">
        <f>SUMIF(AGENCES!$B$4:$B$256,TERRITOIRES!$B17,AGENCES!V$4:V$257)</f>
        <v>319</v>
      </c>
      <c r="V17" s="27">
        <f>SUMIF(AGENCES!$B$4:$B$256,TERRITOIRES!$B17,AGENCES!W$4:W$257)</f>
        <v>1124</v>
      </c>
      <c r="W17" s="28">
        <v>1099.05</v>
      </c>
      <c r="X17" s="30">
        <f t="shared" si="3"/>
        <v>1.0227014239570538</v>
      </c>
      <c r="Y17" s="13">
        <v>50</v>
      </c>
      <c r="Z17" s="45">
        <f>SUMIF(AGENCES!$B$4:$B$256,TERRITOIRES!$B17,AGENCES!AA$4:AA$257)</f>
        <v>9913389.7700000014</v>
      </c>
      <c r="AA17" s="45">
        <f>SUMIF(AGENCES!$B$4:$B$256,TERRITOIRES!$B17,AGENCES!AB$4:AB$257)</f>
        <v>397286</v>
      </c>
      <c r="AB17" s="45">
        <f>SUMIF(AGENCES!$B$4:$B$256,TERRITOIRES!$B17,AGENCES!AC$4:AC$257)</f>
        <v>281182</v>
      </c>
      <c r="AC17" s="45">
        <f>SUMIF(AGENCES!$B$4:$B$256,TERRITOIRES!$B17,AGENCES!AD$4:AD$257)</f>
        <v>10591857.770000001</v>
      </c>
      <c r="AD17" s="32">
        <v>9891450</v>
      </c>
      <c r="AE17" s="30">
        <v>1.0404801894565501</v>
      </c>
      <c r="AF17" s="13">
        <v>50</v>
      </c>
      <c r="AG17" s="45">
        <f>SUMIF(AGENCES!$B$4:$B$256,TERRITOIRES!$B17,AGENCES!AH$4:AH$257)</f>
        <v>7406400</v>
      </c>
      <c r="AH17" s="45">
        <f>SUMIF(AGENCES!$B$4:$B$256,TERRITOIRES!$B17,AGENCES!AI$4:AI$257)</f>
        <v>355020</v>
      </c>
      <c r="AI17" s="45">
        <f>SUMIF(AGENCES!$B$4:$B$256,TERRITOIRES!$B17,AGENCES!AJ$4:AJ$257)</f>
        <v>192540</v>
      </c>
      <c r="AJ17" s="45">
        <f>SUMIF(AGENCES!$B$4:$B$256,TERRITOIRES!$B17,AGENCES!AK$4:AK$257)</f>
        <v>7953960</v>
      </c>
      <c r="AK17" s="32">
        <v>7327000</v>
      </c>
      <c r="AL17" s="30">
        <v>1.08556844547564</v>
      </c>
      <c r="AM17" s="13">
        <v>50</v>
      </c>
      <c r="AN17" s="44">
        <f>SUMIF(AGENCES!$B$4:$B$256,TERRITOIRES!$B17,AGENCES!AO$4:AO$257)</f>
        <v>543.6</v>
      </c>
      <c r="AO17" s="44">
        <f>SUMIF(AGENCES!$B$4:$B$256,TERRITOIRES!$B17,AGENCES!AP$4:AP$257)</f>
        <v>268.3</v>
      </c>
      <c r="AP17" s="44">
        <f>SUMIF(AGENCES!$B$4:$B$256,TERRITOIRES!$B17,AGENCES!AQ$4:AQ$257)</f>
        <v>196.3</v>
      </c>
      <c r="AQ17" s="44">
        <f>SUMIF(AGENCES!$B$4:$B$256,TERRITOIRES!$B17,AGENCES!AR$4:AR$257)</f>
        <v>1008.2</v>
      </c>
      <c r="AR17" s="28">
        <v>2051.56</v>
      </c>
      <c r="AS17" s="29">
        <v>0.49143091111154402</v>
      </c>
      <c r="AT17" s="12">
        <v>0</v>
      </c>
    </row>
    <row r="18" spans="1:46" s="40" customFormat="1" ht="19.649999999999999" customHeight="1" x14ac:dyDescent="0.25">
      <c r="A18" s="54" t="s">
        <v>213</v>
      </c>
      <c r="B18" s="54" t="s">
        <v>237</v>
      </c>
      <c r="C18" s="44">
        <v>60.53</v>
      </c>
      <c r="D18" s="64">
        <f t="shared" si="1"/>
        <v>110</v>
      </c>
      <c r="E18" s="59">
        <f t="shared" si="0"/>
        <v>0</v>
      </c>
      <c r="F18" s="59">
        <v>0.85620915032679734</v>
      </c>
      <c r="G18" s="45">
        <f t="shared" si="2"/>
        <v>110</v>
      </c>
      <c r="H18" s="42">
        <v>0.1</v>
      </c>
      <c r="I18" s="12">
        <v>100</v>
      </c>
      <c r="J18" s="12">
        <v>0</v>
      </c>
      <c r="K18" s="26">
        <v>2</v>
      </c>
      <c r="L18" s="27">
        <v>359</v>
      </c>
      <c r="M18" s="27">
        <v>277</v>
      </c>
      <c r="N18" s="27">
        <v>222</v>
      </c>
      <c r="O18" s="27">
        <v>858</v>
      </c>
      <c r="P18" s="28">
        <v>1815.9</v>
      </c>
      <c r="Q18" s="29">
        <v>0.47249297868825402</v>
      </c>
      <c r="R18" s="12">
        <v>0</v>
      </c>
      <c r="S18" s="27">
        <f>SUMIF(AGENCES!$B$4:$B$256,TERRITOIRES!$B18,AGENCES!T$4:T$257)</f>
        <v>413</v>
      </c>
      <c r="T18" s="27">
        <f>SUMIF(AGENCES!$B$4:$B$256,TERRITOIRES!$B18,AGENCES!U$4:U$257)</f>
        <v>391</v>
      </c>
      <c r="U18" s="27">
        <f>SUMIF(AGENCES!$B$4:$B$256,TERRITOIRES!$B18,AGENCES!V$4:V$257)</f>
        <v>310</v>
      </c>
      <c r="V18" s="27">
        <f>SUMIF(AGENCES!$B$4:$B$256,TERRITOIRES!$B18,AGENCES!W$4:W$257)</f>
        <v>1114</v>
      </c>
      <c r="W18" s="28">
        <v>907.95</v>
      </c>
      <c r="X18" s="30">
        <f t="shared" si="3"/>
        <v>1.2269398094608734</v>
      </c>
      <c r="Y18" s="13">
        <v>50</v>
      </c>
      <c r="Z18" s="45">
        <f>SUMIF(AGENCES!$B$4:$B$256,TERRITOIRES!$B18,AGENCES!AA$4:AA$257)</f>
        <v>5795007.9500000002</v>
      </c>
      <c r="AA18" s="45">
        <f>SUMIF(AGENCES!$B$4:$B$256,TERRITOIRES!$B18,AGENCES!AB$4:AB$257)</f>
        <v>129834.11199999999</v>
      </c>
      <c r="AB18" s="45">
        <f>SUMIF(AGENCES!$B$4:$B$256,TERRITOIRES!$B18,AGENCES!AC$4:AC$257)</f>
        <v>124972.11199999999</v>
      </c>
      <c r="AC18" s="45">
        <f>SUMIF(AGENCES!$B$4:$B$256,TERRITOIRES!$B18,AGENCES!AD$4:AD$257)</f>
        <v>6049814.1739999996</v>
      </c>
      <c r="AD18" s="32">
        <v>8171550</v>
      </c>
      <c r="AE18" s="29">
        <v>0.740350872723047</v>
      </c>
      <c r="AF18" s="12">
        <v>0</v>
      </c>
      <c r="AG18" s="45">
        <f>SUMIF(AGENCES!$B$4:$B$256,TERRITOIRES!$B18,AGENCES!AH$4:AH$257)</f>
        <v>6097970</v>
      </c>
      <c r="AH18" s="45">
        <f>SUMIF(AGENCES!$B$4:$B$256,TERRITOIRES!$B18,AGENCES!AI$4:AI$257)</f>
        <v>328540</v>
      </c>
      <c r="AI18" s="45">
        <f>SUMIF(AGENCES!$B$4:$B$256,TERRITOIRES!$B18,AGENCES!AJ$4:AJ$257)</f>
        <v>188200</v>
      </c>
      <c r="AJ18" s="45">
        <f>SUMIF(AGENCES!$B$4:$B$256,TERRITOIRES!$B18,AGENCES!AK$4:AK$257)</f>
        <v>6614710</v>
      </c>
      <c r="AK18" s="32">
        <v>6053000</v>
      </c>
      <c r="AL18" s="30">
        <v>1.0927986122583799</v>
      </c>
      <c r="AM18" s="13">
        <v>50</v>
      </c>
      <c r="AN18" s="44">
        <f>SUMIF(AGENCES!$B$4:$B$256,TERRITOIRES!$B18,AGENCES!AO$4:AO$257)</f>
        <v>681.3</v>
      </c>
      <c r="AO18" s="44">
        <f>SUMIF(AGENCES!$B$4:$B$256,TERRITOIRES!$B18,AGENCES!AP$4:AP$257)</f>
        <v>295.99999999999994</v>
      </c>
      <c r="AP18" s="44">
        <f>SUMIF(AGENCES!$B$4:$B$256,TERRITOIRES!$B18,AGENCES!AQ$4:AQ$257)</f>
        <v>234.59999999999997</v>
      </c>
      <c r="AQ18" s="44">
        <f>SUMIF(AGENCES!$B$4:$B$256,TERRITOIRES!$B18,AGENCES!AR$4:AR$257)</f>
        <v>1211.9000000000001</v>
      </c>
      <c r="AR18" s="28">
        <v>1694.84</v>
      </c>
      <c r="AS18" s="29">
        <v>0.71505274834202603</v>
      </c>
      <c r="AT18" s="12">
        <v>0</v>
      </c>
    </row>
    <row r="19" spans="1:46" s="40" customFormat="1" ht="19.649999999999999" customHeight="1" x14ac:dyDescent="0.25">
      <c r="A19" s="54" t="s">
        <v>213</v>
      </c>
      <c r="B19" s="54" t="s">
        <v>253</v>
      </c>
      <c r="C19" s="44">
        <v>55.44</v>
      </c>
      <c r="D19" s="64">
        <f t="shared" si="1"/>
        <v>55</v>
      </c>
      <c r="E19" s="59">
        <f t="shared" si="0"/>
        <v>0</v>
      </c>
      <c r="F19" s="59">
        <v>0.83076923076923082</v>
      </c>
      <c r="G19" s="45">
        <f t="shared" si="2"/>
        <v>55</v>
      </c>
      <c r="H19" s="42">
        <v>0.1</v>
      </c>
      <c r="I19" s="12">
        <v>50</v>
      </c>
      <c r="J19" s="12">
        <v>0</v>
      </c>
      <c r="K19" s="26">
        <v>1</v>
      </c>
      <c r="L19" s="27">
        <v>388</v>
      </c>
      <c r="M19" s="27">
        <v>326</v>
      </c>
      <c r="N19" s="27">
        <v>280</v>
      </c>
      <c r="O19" s="27">
        <v>994</v>
      </c>
      <c r="P19" s="28">
        <v>1663.2</v>
      </c>
      <c r="Q19" s="29">
        <v>0.59764309764309798</v>
      </c>
      <c r="R19" s="12">
        <v>0</v>
      </c>
      <c r="S19" s="27">
        <f>SUMIF(AGENCES!$B$4:$B$256,TERRITOIRES!$B19,AGENCES!T$4:T$257)</f>
        <v>259</v>
      </c>
      <c r="T19" s="27">
        <f>SUMIF(AGENCES!$B$4:$B$256,TERRITOIRES!$B19,AGENCES!U$4:U$257)</f>
        <v>236</v>
      </c>
      <c r="U19" s="27">
        <f>SUMIF(AGENCES!$B$4:$B$256,TERRITOIRES!$B19,AGENCES!V$4:V$257)</f>
        <v>191</v>
      </c>
      <c r="V19" s="27">
        <f>SUMIF(AGENCES!$B$4:$B$256,TERRITOIRES!$B19,AGENCES!W$4:W$257)</f>
        <v>686</v>
      </c>
      <c r="W19" s="28">
        <v>831.6</v>
      </c>
      <c r="X19" s="29">
        <f t="shared" si="3"/>
        <v>0.82491582491582494</v>
      </c>
      <c r="Y19" s="12">
        <v>0</v>
      </c>
      <c r="Z19" s="45">
        <f>SUMIF(AGENCES!$B$4:$B$256,TERRITOIRES!$B19,AGENCES!AA$4:AA$257)</f>
        <v>6255309.4099999983</v>
      </c>
      <c r="AA19" s="45">
        <f>SUMIF(AGENCES!$B$4:$B$256,TERRITOIRES!$B19,AGENCES!AB$4:AB$257)</f>
        <v>135884</v>
      </c>
      <c r="AB19" s="45">
        <f>SUMIF(AGENCES!$B$4:$B$256,TERRITOIRES!$B19,AGENCES!AC$4:AC$257)</f>
        <v>40014</v>
      </c>
      <c r="AC19" s="45">
        <f>SUMIF(AGENCES!$B$4:$B$256,TERRITOIRES!$B19,AGENCES!AD$4:AD$257)</f>
        <v>6431207.4099999983</v>
      </c>
      <c r="AD19" s="32">
        <v>7484400</v>
      </c>
      <c r="AE19" s="29">
        <v>0.85928162711774003</v>
      </c>
      <c r="AF19" s="12">
        <v>0</v>
      </c>
      <c r="AG19" s="45">
        <f>SUMIF(AGENCES!$B$4:$B$256,TERRITOIRES!$B19,AGENCES!AH$4:AH$257)</f>
        <v>6094670</v>
      </c>
      <c r="AH19" s="45">
        <f>SUMIF(AGENCES!$B$4:$B$256,TERRITOIRES!$B19,AGENCES!AI$4:AI$257)</f>
        <v>301490</v>
      </c>
      <c r="AI19" s="45">
        <f>SUMIF(AGENCES!$B$4:$B$256,TERRITOIRES!$B19,AGENCES!AJ$4:AJ$257)</f>
        <v>192970</v>
      </c>
      <c r="AJ19" s="45">
        <f>SUMIF(AGENCES!$B$4:$B$256,TERRITOIRES!$B19,AGENCES!AK$4:AK$257)</f>
        <v>6589130</v>
      </c>
      <c r="AK19" s="32">
        <v>5544000</v>
      </c>
      <c r="AL19" s="30">
        <v>1.18851551226551</v>
      </c>
      <c r="AM19" s="13">
        <v>50</v>
      </c>
      <c r="AN19" s="44">
        <f>SUMIF(AGENCES!$B$4:$B$256,TERRITOIRES!$B19,AGENCES!AO$4:AO$257)</f>
        <v>738</v>
      </c>
      <c r="AO19" s="44">
        <f>SUMIF(AGENCES!$B$4:$B$256,TERRITOIRES!$B19,AGENCES!AP$4:AP$257)</f>
        <v>370.79999999999995</v>
      </c>
      <c r="AP19" s="44">
        <f>SUMIF(AGENCES!$B$4:$B$256,TERRITOIRES!$B19,AGENCES!AQ$4:AQ$257)</f>
        <v>305.10000000000002</v>
      </c>
      <c r="AQ19" s="44">
        <f>SUMIF(AGENCES!$B$4:$B$256,TERRITOIRES!$B19,AGENCES!AR$4:AR$257)</f>
        <v>1413.9</v>
      </c>
      <c r="AR19" s="28">
        <v>1552.32</v>
      </c>
      <c r="AS19" s="29">
        <v>0.91083024118738398</v>
      </c>
      <c r="AT19" s="12">
        <v>0</v>
      </c>
    </row>
    <row r="20" spans="1:46" s="40" customFormat="1" ht="19.649999999999999" customHeight="1" x14ac:dyDescent="0.25">
      <c r="A20" s="54" t="s">
        <v>269</v>
      </c>
      <c r="B20" s="54" t="s">
        <v>270</v>
      </c>
      <c r="C20" s="44">
        <v>53.84</v>
      </c>
      <c r="D20" s="64">
        <f t="shared" si="1"/>
        <v>165</v>
      </c>
      <c r="E20" s="59">
        <f t="shared" si="0"/>
        <v>0</v>
      </c>
      <c r="F20" s="59">
        <v>0.93939393939393945</v>
      </c>
      <c r="G20" s="45">
        <f t="shared" si="2"/>
        <v>165</v>
      </c>
      <c r="H20" s="42">
        <v>0.1</v>
      </c>
      <c r="I20" s="12">
        <v>150</v>
      </c>
      <c r="J20" s="12">
        <v>0</v>
      </c>
      <c r="K20" s="26">
        <v>3</v>
      </c>
      <c r="L20" s="27">
        <v>425</v>
      </c>
      <c r="M20" s="27">
        <v>279</v>
      </c>
      <c r="N20" s="27">
        <v>236</v>
      </c>
      <c r="O20" s="27">
        <v>940</v>
      </c>
      <c r="P20" s="28">
        <v>1615.2</v>
      </c>
      <c r="Q20" s="29">
        <v>0.58197127290738004</v>
      </c>
      <c r="R20" s="12">
        <v>0</v>
      </c>
      <c r="S20" s="27">
        <f>SUMIF(AGENCES!$B$4:$B$256,TERRITOIRES!$B20,AGENCES!T$4:T$257)</f>
        <v>417</v>
      </c>
      <c r="T20" s="27">
        <f>SUMIF(AGENCES!$B$4:$B$256,TERRITOIRES!$B20,AGENCES!U$4:U$257)</f>
        <v>376</v>
      </c>
      <c r="U20" s="27">
        <f>SUMIF(AGENCES!$B$4:$B$256,TERRITOIRES!$B20,AGENCES!V$4:V$257)</f>
        <v>308</v>
      </c>
      <c r="V20" s="27">
        <f>SUMIF(AGENCES!$B$4:$B$256,TERRITOIRES!$B20,AGENCES!W$4:W$257)</f>
        <v>1101</v>
      </c>
      <c r="W20" s="28">
        <v>807.6</v>
      </c>
      <c r="X20" s="30">
        <f t="shared" si="3"/>
        <v>1.3632986627043091</v>
      </c>
      <c r="Y20" s="13">
        <v>50</v>
      </c>
      <c r="Z20" s="45">
        <f>SUMIF(AGENCES!$B$4:$B$256,TERRITOIRES!$B20,AGENCES!AA$4:AA$257)</f>
        <v>9003977.9800000004</v>
      </c>
      <c r="AA20" s="45">
        <f>SUMIF(AGENCES!$B$4:$B$256,TERRITOIRES!$B20,AGENCES!AB$4:AB$257)</f>
        <v>226694.6</v>
      </c>
      <c r="AB20" s="45">
        <f>SUMIF(AGENCES!$B$4:$B$256,TERRITOIRES!$B20,AGENCES!AC$4:AC$257)</f>
        <v>183482.2</v>
      </c>
      <c r="AC20" s="45">
        <f>SUMIF(AGENCES!$B$4:$B$256,TERRITOIRES!$B20,AGENCES!AD$4:AD$257)</f>
        <v>9414154.7799999993</v>
      </c>
      <c r="AD20" s="32">
        <v>7268400</v>
      </c>
      <c r="AE20" s="30">
        <v>1.29521693632711</v>
      </c>
      <c r="AF20" s="13">
        <v>50</v>
      </c>
      <c r="AG20" s="45">
        <f>SUMIF(AGENCES!$B$4:$B$256,TERRITOIRES!$B20,AGENCES!AH$4:AH$257)</f>
        <v>5104882</v>
      </c>
      <c r="AH20" s="45">
        <f>SUMIF(AGENCES!$B$4:$B$256,TERRITOIRES!$B20,AGENCES!AI$4:AI$257)</f>
        <v>321345</v>
      </c>
      <c r="AI20" s="45">
        <f>SUMIF(AGENCES!$B$4:$B$256,TERRITOIRES!$B20,AGENCES!AJ$4:AJ$257)</f>
        <v>179245</v>
      </c>
      <c r="AJ20" s="45">
        <f>SUMIF(AGENCES!$B$4:$B$256,TERRITOIRES!$B20,AGENCES!AK$4:AK$257)</f>
        <v>5605472</v>
      </c>
      <c r="AK20" s="32">
        <v>5384000</v>
      </c>
      <c r="AL20" s="30">
        <v>1.0411352154531901</v>
      </c>
      <c r="AM20" s="13">
        <v>50</v>
      </c>
      <c r="AN20" s="44">
        <f>SUMIF(AGENCES!$B$4:$B$256,TERRITOIRES!$B20,AGENCES!AO$4:AO$257)</f>
        <v>553.00000000000011</v>
      </c>
      <c r="AO20" s="44">
        <f>SUMIF(AGENCES!$B$4:$B$256,TERRITOIRES!$B20,AGENCES!AP$4:AP$257)</f>
        <v>237.3</v>
      </c>
      <c r="AP20" s="44">
        <f>SUMIF(AGENCES!$B$4:$B$256,TERRITOIRES!$B20,AGENCES!AQ$4:AQ$257)</f>
        <v>168.89999999999998</v>
      </c>
      <c r="AQ20" s="44">
        <f>SUMIF(AGENCES!$B$4:$B$256,TERRITOIRES!$B20,AGENCES!AR$4:AR$257)</f>
        <v>959.19999999999993</v>
      </c>
      <c r="AR20" s="28">
        <v>1507.52</v>
      </c>
      <c r="AS20" s="29">
        <v>0.636276798981108</v>
      </c>
      <c r="AT20" s="12">
        <v>0</v>
      </c>
    </row>
    <row r="21" spans="1:46" s="40" customFormat="1" ht="19.649999999999999" customHeight="1" x14ac:dyDescent="0.25">
      <c r="A21" s="54" t="s">
        <v>269</v>
      </c>
      <c r="B21" s="54" t="s">
        <v>286</v>
      </c>
      <c r="C21" s="44">
        <v>38.979999999999997</v>
      </c>
      <c r="D21" s="64">
        <f t="shared" si="1"/>
        <v>152</v>
      </c>
      <c r="E21" s="59">
        <f t="shared" si="0"/>
        <v>8.3644859813084227E-2</v>
      </c>
      <c r="F21" s="59">
        <v>0.76635514018691586</v>
      </c>
      <c r="G21" s="45">
        <f t="shared" si="2"/>
        <v>165</v>
      </c>
      <c r="H21" s="42">
        <v>0.1</v>
      </c>
      <c r="I21" s="12">
        <v>150</v>
      </c>
      <c r="J21" s="12">
        <v>0</v>
      </c>
      <c r="K21" s="26">
        <v>3</v>
      </c>
      <c r="L21" s="27">
        <v>253</v>
      </c>
      <c r="M21" s="27">
        <v>193</v>
      </c>
      <c r="N21" s="27">
        <v>152</v>
      </c>
      <c r="O21" s="27">
        <v>598</v>
      </c>
      <c r="P21" s="28">
        <v>1169.4000000000001</v>
      </c>
      <c r="Q21" s="29">
        <v>0.51137335385667904</v>
      </c>
      <c r="R21" s="12">
        <v>0</v>
      </c>
      <c r="S21" s="27">
        <f>SUMIF(AGENCES!$B$4:$B$256,TERRITOIRES!$B21,AGENCES!T$4:T$257)</f>
        <v>243</v>
      </c>
      <c r="T21" s="27">
        <f>SUMIF(AGENCES!$B$4:$B$256,TERRITOIRES!$B21,AGENCES!U$4:U$257)</f>
        <v>203</v>
      </c>
      <c r="U21" s="27">
        <f>SUMIF(AGENCES!$B$4:$B$256,TERRITOIRES!$B21,AGENCES!V$4:V$257)</f>
        <v>166</v>
      </c>
      <c r="V21" s="27">
        <f>SUMIF(AGENCES!$B$4:$B$256,TERRITOIRES!$B21,AGENCES!W$4:W$257)</f>
        <v>612</v>
      </c>
      <c r="W21" s="28">
        <v>584.70000000000005</v>
      </c>
      <c r="X21" s="30">
        <f t="shared" si="3"/>
        <v>1.0466906105695228</v>
      </c>
      <c r="Y21" s="13">
        <v>50</v>
      </c>
      <c r="Z21" s="45">
        <f>SUMIF(AGENCES!$B$4:$B$256,TERRITOIRES!$B21,AGENCES!AA$4:AA$257)</f>
        <v>6576832.7000000011</v>
      </c>
      <c r="AA21" s="45">
        <f>SUMIF(AGENCES!$B$4:$B$256,TERRITOIRES!$B21,AGENCES!AB$4:AB$257)</f>
        <v>185961.91999999998</v>
      </c>
      <c r="AB21" s="45">
        <f>SUMIF(AGENCES!$B$4:$B$256,TERRITOIRES!$B21,AGENCES!AC$4:AC$257)</f>
        <v>166239.91999999998</v>
      </c>
      <c r="AC21" s="45">
        <f>SUMIF(AGENCES!$B$4:$B$256,TERRITOIRES!$B21,AGENCES!AD$4:AD$257)</f>
        <v>6929034.540000001</v>
      </c>
      <c r="AD21" s="32">
        <v>5262300</v>
      </c>
      <c r="AE21" s="30">
        <v>1.31673118978393</v>
      </c>
      <c r="AF21" s="13">
        <v>50</v>
      </c>
      <c r="AG21" s="45">
        <f>SUMIF(AGENCES!$B$4:$B$256,TERRITOIRES!$B21,AGENCES!AH$4:AH$257)</f>
        <v>3637272</v>
      </c>
      <c r="AH21" s="45">
        <f>SUMIF(AGENCES!$B$4:$B$256,TERRITOIRES!$B21,AGENCES!AI$4:AI$257)</f>
        <v>199728.8</v>
      </c>
      <c r="AI21" s="45">
        <f>SUMIF(AGENCES!$B$4:$B$256,TERRITOIRES!$B21,AGENCES!AJ$4:AJ$257)</f>
        <v>103128.8</v>
      </c>
      <c r="AJ21" s="45">
        <f>SUMIF(AGENCES!$B$4:$B$256,TERRITOIRES!$B21,AGENCES!AK$4:AK$257)</f>
        <v>3940129.6</v>
      </c>
      <c r="AK21" s="32">
        <v>3898000</v>
      </c>
      <c r="AL21" s="30">
        <v>1.0108080041046701</v>
      </c>
      <c r="AM21" s="13">
        <v>50</v>
      </c>
      <c r="AN21" s="44">
        <f>SUMIF(AGENCES!$B$4:$B$256,TERRITOIRES!$B21,AGENCES!AO$4:AO$257)</f>
        <v>330.20000000000005</v>
      </c>
      <c r="AO21" s="44">
        <f>SUMIF(AGENCES!$B$4:$B$256,TERRITOIRES!$B21,AGENCES!AP$4:AP$257)</f>
        <v>129.29999999999998</v>
      </c>
      <c r="AP21" s="44">
        <f>SUMIF(AGENCES!$B$4:$B$256,TERRITOIRES!$B21,AGENCES!AQ$4:AQ$257)</f>
        <v>90.999999999999986</v>
      </c>
      <c r="AQ21" s="44">
        <f>SUMIF(AGENCES!$B$4:$B$256,TERRITOIRES!$B21,AGENCES!AR$4:AR$257)</f>
        <v>550.49999999999989</v>
      </c>
      <c r="AR21" s="28">
        <v>1091.44</v>
      </c>
      <c r="AS21" s="29">
        <v>0.50437953529282398</v>
      </c>
      <c r="AT21" s="12">
        <v>0</v>
      </c>
    </row>
    <row r="22" spans="1:46" s="40" customFormat="1" ht="19.649999999999999" customHeight="1" x14ac:dyDescent="0.25">
      <c r="A22" s="55"/>
      <c r="B22" s="55"/>
      <c r="C22" s="39">
        <v>967.8</v>
      </c>
      <c r="D22" s="39"/>
      <c r="E22" s="39"/>
      <c r="F22" s="39"/>
      <c r="G22" s="39"/>
      <c r="H22" s="39"/>
      <c r="I22" s="46"/>
      <c r="J22" s="47"/>
      <c r="K22" s="34"/>
      <c r="L22" s="35">
        <f>SUM(L4:L21)</f>
        <v>6261</v>
      </c>
      <c r="M22" s="35">
        <f t="shared" ref="M22:P22" si="4">SUM(M4:M21)</f>
        <v>4835</v>
      </c>
      <c r="N22" s="35">
        <f t="shared" si="4"/>
        <v>3998</v>
      </c>
      <c r="O22" s="35">
        <f t="shared" si="4"/>
        <v>15094</v>
      </c>
      <c r="P22" s="35">
        <f t="shared" si="4"/>
        <v>29034</v>
      </c>
      <c r="Q22" s="36">
        <f>O22/P22</f>
        <v>0.51987325204932144</v>
      </c>
      <c r="R22" s="34"/>
      <c r="S22" s="56">
        <f>SUM(S4:S21)</f>
        <v>5998</v>
      </c>
      <c r="T22" s="56">
        <f>SUM(T4:T21)</f>
        <v>5486</v>
      </c>
      <c r="U22" s="56">
        <f t="shared" ref="U22:V22" si="5">SUM(U4:U21)</f>
        <v>4550</v>
      </c>
      <c r="V22" s="56">
        <f t="shared" si="5"/>
        <v>16034</v>
      </c>
      <c r="W22" s="56">
        <f>SUM(W4:W21)</f>
        <v>14517</v>
      </c>
      <c r="X22" s="36">
        <f>V22/W22</f>
        <v>1.1044981745539713</v>
      </c>
      <c r="Y22" s="34"/>
      <c r="Z22" s="37">
        <f>SUM(Z4:Z21)</f>
        <v>137218916.57999998</v>
      </c>
      <c r="AA22" s="37">
        <f t="shared" ref="AA22:AD22" si="6">SUM(AA4:AA21)</f>
        <v>3254041.338</v>
      </c>
      <c r="AB22" s="37">
        <f t="shared" si="6"/>
        <v>2317442.7439999999</v>
      </c>
      <c r="AC22" s="37">
        <f t="shared" si="6"/>
        <v>142790400.66199997</v>
      </c>
      <c r="AD22" s="37">
        <f t="shared" si="6"/>
        <v>130653000</v>
      </c>
      <c r="AE22" s="36">
        <f>AC22/AD22</f>
        <v>1.0928979867435111</v>
      </c>
      <c r="AF22" s="34"/>
      <c r="AG22" s="37">
        <f t="shared" ref="AG22" si="7">SUM(AG4:AG21)</f>
        <v>99446482.019999996</v>
      </c>
      <c r="AH22" s="37">
        <f t="shared" ref="AH22" si="8">SUM(AH4:AH21)</f>
        <v>5206656.7939999998</v>
      </c>
      <c r="AI22" s="37">
        <f t="shared" ref="AI22" si="9">SUM(AI4:AI21)</f>
        <v>3151438.3939999999</v>
      </c>
      <c r="AJ22" s="37">
        <f t="shared" ref="AJ22" si="10">SUM(AJ4:AJ21)</f>
        <v>107804577.20799999</v>
      </c>
      <c r="AK22" s="37">
        <f t="shared" ref="AK22" si="11">SUM(AK4:AK21)</f>
        <v>96780000</v>
      </c>
      <c r="AL22" s="36">
        <f>AJ22/AK22</f>
        <v>1.113913796321554</v>
      </c>
      <c r="AM22" s="34"/>
      <c r="AN22" s="38">
        <f>SUM(AN4:AN21)</f>
        <v>9991.4000000000015</v>
      </c>
      <c r="AO22" s="38">
        <f t="shared" ref="AO22:AR22" si="12">SUM(AO4:AO21)</f>
        <v>4534.5000000000009</v>
      </c>
      <c r="AP22" s="38">
        <f t="shared" si="12"/>
        <v>3501.9</v>
      </c>
      <c r="AQ22" s="38">
        <f t="shared" si="12"/>
        <v>18027.800000000003</v>
      </c>
      <c r="AR22" s="38">
        <f t="shared" si="12"/>
        <v>27098.400000000001</v>
      </c>
      <c r="AS22" s="36">
        <f>AQ22/AR22</f>
        <v>0.66527175036164499</v>
      </c>
      <c r="AT22" s="34"/>
    </row>
    <row r="23" spans="1:46" s="40" customFormat="1" ht="28.65" customHeight="1" x14ac:dyDescent="0.25"/>
  </sheetData>
  <autoFilter ref="A3:AT3" xr:uid="{04B49FC7-9499-400A-8537-A9D89431BA5E}"/>
  <mergeCells count="15">
    <mergeCell ref="A1:A3"/>
    <mergeCell ref="AG1:AM1"/>
    <mergeCell ref="AG2:AM2"/>
    <mergeCell ref="AN1:AT1"/>
    <mergeCell ref="AN2:AT2"/>
    <mergeCell ref="B1:B3"/>
    <mergeCell ref="C1:C3"/>
    <mergeCell ref="L1:R1"/>
    <mergeCell ref="L2:R2"/>
    <mergeCell ref="S1:Y1"/>
    <mergeCell ref="S2:Y2"/>
    <mergeCell ref="Z1:AF1"/>
    <mergeCell ref="Z2:AF2"/>
    <mergeCell ref="G1:K2"/>
    <mergeCell ref="D1:F2"/>
  </mergeCells>
  <pageMargins left="0.7" right="0.7" top="0.75" bottom="0.75" header="0.3" footer="0.3"/>
  <pageSetup paperSize="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2"/>
  <sheetViews>
    <sheetView showGridLines="0" workbookViewId="0">
      <pane xSplit="1" topLeftCell="B1" activePane="topRight" state="frozen"/>
      <selection pane="topRight" activeCell="E9" sqref="E9"/>
    </sheetView>
  </sheetViews>
  <sheetFormatPr baseColWidth="10" defaultColWidth="11.44140625" defaultRowHeight="13.2" x14ac:dyDescent="0.25"/>
  <cols>
    <col min="1" max="1" width="30.5546875" style="25" customWidth="1"/>
    <col min="2" max="5" width="11.5546875" style="25" customWidth="1"/>
    <col min="6" max="6" width="15.6640625" style="25" customWidth="1"/>
    <col min="7" max="7" width="11.5546875" style="25" customWidth="1"/>
    <col min="8" max="8" width="10.6640625" style="25" customWidth="1"/>
    <col min="9" max="9" width="11.6640625" style="25" customWidth="1"/>
    <col min="10" max="16" width="10.6640625" style="25" customWidth="1"/>
    <col min="17" max="17" width="11.109375" style="25" customWidth="1"/>
    <col min="18" max="23" width="10.6640625" style="25" customWidth="1"/>
    <col min="24" max="24" width="14.6640625" style="25" customWidth="1"/>
    <col min="25" max="25" width="12" style="25" customWidth="1"/>
    <col min="26" max="26" width="12.88671875" style="25" customWidth="1"/>
    <col min="27" max="27" width="14.5546875" style="25" customWidth="1"/>
    <col min="28" max="28" width="13.5546875" style="25" customWidth="1"/>
    <col min="29" max="29" width="13" style="25" customWidth="1"/>
    <col min="30" max="31" width="11.33203125" style="25" customWidth="1"/>
    <col min="32" max="32" width="13.6640625" style="25" customWidth="1"/>
    <col min="33" max="33" width="14.109375" style="25" customWidth="1"/>
    <col min="34" max="34" width="14.44140625" style="25" customWidth="1"/>
    <col min="35" max="35" width="14.88671875" style="25" customWidth="1"/>
    <col min="36" max="36" width="13.33203125" style="25" customWidth="1"/>
    <col min="37" max="37" width="10.6640625" style="25" customWidth="1"/>
    <col min="38" max="38" width="11.109375" style="25" customWidth="1"/>
    <col min="39" max="44" width="10.6640625" style="25" customWidth="1"/>
    <col min="45" max="45" width="10.88671875" style="25" customWidth="1"/>
    <col min="46" max="46" width="4.6640625" style="25" customWidth="1"/>
    <col min="47" max="16384" width="11.44140625" style="25"/>
  </cols>
  <sheetData>
    <row r="1" spans="1:45" s="40" customFormat="1" ht="16.5" customHeight="1" x14ac:dyDescent="0.25">
      <c r="A1" s="82" t="s">
        <v>0</v>
      </c>
      <c r="B1" s="85" t="s">
        <v>297</v>
      </c>
      <c r="C1" s="76" t="s">
        <v>311</v>
      </c>
      <c r="D1" s="77"/>
      <c r="E1" s="77"/>
      <c r="F1" s="85" t="s">
        <v>298</v>
      </c>
      <c r="G1" s="85"/>
      <c r="H1" s="85"/>
      <c r="I1" s="85"/>
      <c r="J1" s="85"/>
      <c r="K1" s="82" t="s">
        <v>3</v>
      </c>
      <c r="L1" s="82"/>
      <c r="M1" s="82"/>
      <c r="N1" s="82"/>
      <c r="O1" s="82"/>
      <c r="P1" s="82"/>
      <c r="Q1" s="82"/>
      <c r="R1" s="82" t="s">
        <v>4</v>
      </c>
      <c r="S1" s="82"/>
      <c r="T1" s="82"/>
      <c r="U1" s="82"/>
      <c r="V1" s="82"/>
      <c r="W1" s="82"/>
      <c r="X1" s="82"/>
      <c r="Y1" s="82" t="s">
        <v>5</v>
      </c>
      <c r="Z1" s="82"/>
      <c r="AA1" s="82"/>
      <c r="AB1" s="82"/>
      <c r="AC1" s="82"/>
      <c r="AD1" s="82"/>
      <c r="AE1" s="82"/>
      <c r="AF1" s="82" t="s">
        <v>6</v>
      </c>
      <c r="AG1" s="82"/>
      <c r="AH1" s="82"/>
      <c r="AI1" s="82"/>
      <c r="AJ1" s="82"/>
      <c r="AK1" s="82"/>
      <c r="AL1" s="82"/>
      <c r="AM1" s="82" t="s">
        <v>7</v>
      </c>
      <c r="AN1" s="82"/>
      <c r="AO1" s="82"/>
      <c r="AP1" s="82"/>
      <c r="AQ1" s="82"/>
      <c r="AR1" s="82"/>
      <c r="AS1" s="82"/>
    </row>
    <row r="2" spans="1:45" s="40" customFormat="1" ht="17.100000000000001" customHeight="1" x14ac:dyDescent="0.25">
      <c r="A2" s="82"/>
      <c r="B2" s="85"/>
      <c r="C2" s="79"/>
      <c r="D2" s="80"/>
      <c r="E2" s="80"/>
      <c r="F2" s="85"/>
      <c r="G2" s="85"/>
      <c r="H2" s="85"/>
      <c r="I2" s="85"/>
      <c r="J2" s="85"/>
      <c r="K2" s="86" t="s">
        <v>299</v>
      </c>
      <c r="L2" s="86"/>
      <c r="M2" s="86"/>
      <c r="N2" s="86"/>
      <c r="O2" s="86"/>
      <c r="P2" s="86"/>
      <c r="Q2" s="86"/>
      <c r="R2" s="87" t="s">
        <v>300</v>
      </c>
      <c r="S2" s="87"/>
      <c r="T2" s="87"/>
      <c r="U2" s="87"/>
      <c r="V2" s="87"/>
      <c r="W2" s="87"/>
      <c r="X2" s="87"/>
      <c r="Y2" s="88" t="s">
        <v>301</v>
      </c>
      <c r="Z2" s="88"/>
      <c r="AA2" s="88"/>
      <c r="AB2" s="88"/>
      <c r="AC2" s="88"/>
      <c r="AD2" s="88"/>
      <c r="AE2" s="88"/>
      <c r="AF2" s="83" t="s">
        <v>302</v>
      </c>
      <c r="AG2" s="83"/>
      <c r="AH2" s="83"/>
      <c r="AI2" s="83"/>
      <c r="AJ2" s="83"/>
      <c r="AK2" s="83"/>
      <c r="AL2" s="83"/>
      <c r="AM2" s="84" t="s">
        <v>303</v>
      </c>
      <c r="AN2" s="84"/>
      <c r="AO2" s="84"/>
      <c r="AP2" s="84"/>
      <c r="AQ2" s="84"/>
      <c r="AR2" s="84"/>
      <c r="AS2" s="84"/>
    </row>
    <row r="3" spans="1:45" s="40" customFormat="1" ht="63" customHeight="1" x14ac:dyDescent="0.25">
      <c r="A3" s="82"/>
      <c r="B3" s="85"/>
      <c r="C3" s="67" t="s">
        <v>311</v>
      </c>
      <c r="D3" s="58" t="s">
        <v>310</v>
      </c>
      <c r="E3" s="68" t="s">
        <v>309</v>
      </c>
      <c r="F3" s="1" t="s">
        <v>304</v>
      </c>
      <c r="G3" s="1" t="s">
        <v>305</v>
      </c>
      <c r="H3" s="1" t="s">
        <v>306</v>
      </c>
      <c r="I3" s="52" t="s">
        <v>8</v>
      </c>
      <c r="J3" s="52" t="s">
        <v>307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3" t="s">
        <v>14</v>
      </c>
      <c r="Q3" s="2" t="s">
        <v>308</v>
      </c>
      <c r="R3" s="4" t="s">
        <v>9</v>
      </c>
      <c r="S3" s="4" t="s">
        <v>10</v>
      </c>
      <c r="T3" s="4" t="s">
        <v>11</v>
      </c>
      <c r="U3" s="4" t="s">
        <v>12</v>
      </c>
      <c r="V3" s="53" t="s">
        <v>13</v>
      </c>
      <c r="W3" s="5" t="s">
        <v>14</v>
      </c>
      <c r="X3" s="4" t="s">
        <v>308</v>
      </c>
      <c r="Y3" s="6" t="s">
        <v>15</v>
      </c>
      <c r="Z3" s="6" t="s">
        <v>10</v>
      </c>
      <c r="AA3" s="6" t="s">
        <v>11</v>
      </c>
      <c r="AB3" s="6" t="s">
        <v>16</v>
      </c>
      <c r="AC3" s="6" t="s">
        <v>13</v>
      </c>
      <c r="AD3" s="7" t="s">
        <v>14</v>
      </c>
      <c r="AE3" s="6" t="s">
        <v>308</v>
      </c>
      <c r="AF3" s="8" t="s">
        <v>17</v>
      </c>
      <c r="AG3" s="8" t="s">
        <v>10</v>
      </c>
      <c r="AH3" s="8" t="s">
        <v>11</v>
      </c>
      <c r="AI3" s="8" t="s">
        <v>18</v>
      </c>
      <c r="AJ3" s="8" t="s">
        <v>13</v>
      </c>
      <c r="AK3" s="9" t="s">
        <v>14</v>
      </c>
      <c r="AL3" s="8" t="s">
        <v>308</v>
      </c>
      <c r="AM3" s="10" t="s">
        <v>9</v>
      </c>
      <c r="AN3" s="10" t="s">
        <v>10</v>
      </c>
      <c r="AO3" s="10" t="s">
        <v>11</v>
      </c>
      <c r="AP3" s="10" t="s">
        <v>12</v>
      </c>
      <c r="AQ3" s="10" t="s">
        <v>13</v>
      </c>
      <c r="AR3" s="11" t="s">
        <v>14</v>
      </c>
      <c r="AS3" s="10" t="s">
        <v>308</v>
      </c>
    </row>
    <row r="4" spans="1:45" s="40" customFormat="1" ht="19.649999999999999" customHeight="1" x14ac:dyDescent="0.25">
      <c r="A4" s="54" t="s">
        <v>19</v>
      </c>
      <c r="B4" s="44">
        <v>92.34</v>
      </c>
      <c r="C4" s="64">
        <f>ROUNDUP(F4-F4*D4,0)</f>
        <v>180</v>
      </c>
      <c r="D4" s="59">
        <f t="shared" ref="D4:D10" si="0">IF(E4&lt;0.8,(0.05+0.8-E4),0)</f>
        <v>0</v>
      </c>
      <c r="E4" s="59">
        <v>0.9124423963133641</v>
      </c>
      <c r="F4" s="45">
        <f>H4+H4*G4</f>
        <v>180</v>
      </c>
      <c r="G4" s="42">
        <v>0.2</v>
      </c>
      <c r="H4" s="12">
        <v>150</v>
      </c>
      <c r="I4" s="12">
        <v>0</v>
      </c>
      <c r="J4" s="26">
        <v>3</v>
      </c>
      <c r="K4" s="27">
        <v>475</v>
      </c>
      <c r="L4" s="27">
        <v>377</v>
      </c>
      <c r="M4" s="27">
        <v>316</v>
      </c>
      <c r="N4" s="27">
        <v>1168</v>
      </c>
      <c r="O4" s="28">
        <v>2770.2</v>
      </c>
      <c r="P4" s="29">
        <v>0.42163020720525601</v>
      </c>
      <c r="Q4" s="12">
        <v>0</v>
      </c>
      <c r="R4" s="27">
        <f>SUMIF(TERRITOIRES!$A$4:$A$21,REGIONS!$A4,TERRITOIRES!S$4:S$21)</f>
        <v>621</v>
      </c>
      <c r="S4" s="27">
        <f>SUMIF(TERRITOIRES!$A$4:$A$21,REGIONS!$A4,TERRITOIRES!T$4:T$21)</f>
        <v>592</v>
      </c>
      <c r="T4" s="27">
        <f>SUMIF(TERRITOIRES!$A$4:$A$21,REGIONS!$A4,TERRITOIRES!U$4:U$21)</f>
        <v>531</v>
      </c>
      <c r="U4" s="27">
        <f>SUMIF(TERRITOIRES!$A$4:$A$21,REGIONS!$A4,TERRITOIRES!V$4:V$21)</f>
        <v>1744</v>
      </c>
      <c r="V4" s="28">
        <v>1385.1</v>
      </c>
      <c r="W4" s="30">
        <f>U4/V4</f>
        <v>1.2591148653526822</v>
      </c>
      <c r="X4" s="13">
        <v>50</v>
      </c>
      <c r="Y4" s="45">
        <f>SUMIF(TERRITOIRES!$A$4:$A$21,REGIONS!$A4,TERRITOIRES!Z$4:Z$21)</f>
        <v>12517693.519999998</v>
      </c>
      <c r="Z4" s="45">
        <f>SUMIF(TERRITOIRES!$A$4:$A$21,REGIONS!$A4,TERRITOIRES!AA$4:AA$21)</f>
        <v>195306</v>
      </c>
      <c r="AA4" s="45">
        <f>SUMIF(TERRITOIRES!$A$4:$A$21,REGIONS!$A4,TERRITOIRES!AB$4:AB$21)</f>
        <v>112994</v>
      </c>
      <c r="AB4" s="45">
        <f>SUMIF(TERRITOIRES!$A$4:$A$21,REGIONS!$A4,TERRITOIRES!AC$4:AC$21)</f>
        <v>12825993.519999998</v>
      </c>
      <c r="AC4" s="32">
        <v>12465900</v>
      </c>
      <c r="AD4" s="30">
        <f>AB4/AC4</f>
        <v>1.0288862833810632</v>
      </c>
      <c r="AE4" s="13">
        <v>50</v>
      </c>
      <c r="AF4" s="45">
        <f>SUMIF(TERRITOIRES!$A$4:$A$21,REGIONS!$A4,TERRITOIRES!AG$4:AG$21)</f>
        <v>11022799</v>
      </c>
      <c r="AG4" s="45">
        <f>SUMIF(TERRITOIRES!$A$4:$A$21,REGIONS!$A4,TERRITOIRES!AH$4:AH$21)</f>
        <v>508971.2</v>
      </c>
      <c r="AH4" s="45">
        <f>SUMIF(TERRITOIRES!$A$4:$A$21,REGIONS!$A4,TERRITOIRES!AI$4:AI$21)</f>
        <v>321291.2</v>
      </c>
      <c r="AI4" s="45">
        <f>SUMIF(TERRITOIRES!$A$4:$A$21,REGIONS!$A4,TERRITOIRES!AJ$4:AJ$21)</f>
        <v>11853061.4</v>
      </c>
      <c r="AJ4" s="32">
        <v>9234000</v>
      </c>
      <c r="AK4" s="30">
        <f>AI4/AJ4</f>
        <v>1.2836323803335499</v>
      </c>
      <c r="AL4" s="13">
        <v>50</v>
      </c>
      <c r="AM4" s="33">
        <v>1117.2</v>
      </c>
      <c r="AN4" s="33">
        <v>503.70000000000101</v>
      </c>
      <c r="AO4" s="33">
        <v>357.9</v>
      </c>
      <c r="AP4" s="33">
        <v>1978.8</v>
      </c>
      <c r="AQ4" s="28">
        <v>2585.52</v>
      </c>
      <c r="AR4" s="29">
        <v>0.76533927411120495</v>
      </c>
      <c r="AS4" s="12">
        <v>0</v>
      </c>
    </row>
    <row r="5" spans="1:45" s="40" customFormat="1" ht="19.649999999999999" customHeight="1" x14ac:dyDescent="0.25">
      <c r="A5" s="54" t="s">
        <v>41</v>
      </c>
      <c r="B5" s="44">
        <v>174.55</v>
      </c>
      <c r="C5" s="64">
        <f t="shared" ref="C5:C10" si="1">ROUNDUP(F5-F5*D5,0)</f>
        <v>165</v>
      </c>
      <c r="D5" s="59">
        <f t="shared" si="0"/>
        <v>0</v>
      </c>
      <c r="E5" s="59">
        <v>0.90909090909090906</v>
      </c>
      <c r="F5" s="45">
        <f t="shared" ref="F5:F10" si="2">H5+H5*G5</f>
        <v>165</v>
      </c>
      <c r="G5" s="42">
        <v>0.1</v>
      </c>
      <c r="H5" s="12">
        <v>150</v>
      </c>
      <c r="I5" s="12">
        <v>0</v>
      </c>
      <c r="J5" s="26">
        <v>3</v>
      </c>
      <c r="K5" s="27">
        <v>1120</v>
      </c>
      <c r="L5" s="27">
        <v>850</v>
      </c>
      <c r="M5" s="27">
        <v>671</v>
      </c>
      <c r="N5" s="27">
        <v>2641</v>
      </c>
      <c r="O5" s="28">
        <v>5236.5</v>
      </c>
      <c r="P5" s="29">
        <v>0.50434450491740701</v>
      </c>
      <c r="Q5" s="12">
        <v>0</v>
      </c>
      <c r="R5" s="27">
        <f>SUMIF(TERRITOIRES!$A$4:$A$21,REGIONS!$A5,TERRITOIRES!S$4:S$21)</f>
        <v>1226</v>
      </c>
      <c r="S5" s="27">
        <f>SUMIF(TERRITOIRES!$A$4:$A$21,REGIONS!$A5,TERRITOIRES!T$4:T$21)</f>
        <v>1116</v>
      </c>
      <c r="T5" s="27">
        <f>SUMIF(TERRITOIRES!$A$4:$A$21,REGIONS!$A5,TERRITOIRES!U$4:U$21)</f>
        <v>876</v>
      </c>
      <c r="U5" s="27">
        <f>SUMIF(TERRITOIRES!$A$4:$A$21,REGIONS!$A5,TERRITOIRES!V$4:V$21)</f>
        <v>3218</v>
      </c>
      <c r="V5" s="28">
        <v>2618.25</v>
      </c>
      <c r="W5" s="30">
        <f t="shared" ref="W5:W10" si="3">U5/V5</f>
        <v>1.2290652153155734</v>
      </c>
      <c r="X5" s="13">
        <v>50</v>
      </c>
      <c r="Y5" s="45">
        <f>SUMIF(TERRITOIRES!$A$4:$A$21,REGIONS!$A5,TERRITOIRES!Z$4:Z$21)</f>
        <v>29164972.989999995</v>
      </c>
      <c r="Z5" s="45">
        <f>SUMIF(TERRITOIRES!$A$4:$A$21,REGIONS!$A5,TERRITOIRES!AA$4:AA$21)</f>
        <v>679135.70799999998</v>
      </c>
      <c r="AA5" s="45">
        <f>SUMIF(TERRITOIRES!$A$4:$A$21,REGIONS!$A5,TERRITOIRES!AB$4:AB$21)</f>
        <v>538003.58799999999</v>
      </c>
      <c r="AB5" s="45">
        <f>SUMIF(TERRITOIRES!$A$4:$A$21,REGIONS!$A5,TERRITOIRES!AC$4:AC$21)</f>
        <v>30382112.285999998</v>
      </c>
      <c r="AC5" s="32">
        <v>23564250</v>
      </c>
      <c r="AD5" s="30">
        <f t="shared" ref="AD5:AD10" si="4">AB5/AC5</f>
        <v>1.2893307568032082</v>
      </c>
      <c r="AE5" s="13">
        <v>50</v>
      </c>
      <c r="AF5" s="45">
        <f>SUMIF(TERRITOIRES!$A$4:$A$21,REGIONS!$A5,TERRITOIRES!AG$4:AG$21)</f>
        <v>19165672.259999998</v>
      </c>
      <c r="AG5" s="45">
        <f>SUMIF(TERRITOIRES!$A$4:$A$21,REGIONS!$A5,TERRITOIRES!AH$4:AH$21)</f>
        <v>966570.84199999995</v>
      </c>
      <c r="AH5" s="45">
        <f>SUMIF(TERRITOIRES!$A$4:$A$21,REGIONS!$A5,TERRITOIRES!AI$4:AI$21)</f>
        <v>499959.64199999999</v>
      </c>
      <c r="AI5" s="45">
        <f>SUMIF(TERRITOIRES!$A$4:$A$21,REGIONS!$A5,TERRITOIRES!AJ$4:AJ$21)</f>
        <v>20632202.743999999</v>
      </c>
      <c r="AJ5" s="32">
        <v>17455000</v>
      </c>
      <c r="AK5" s="30">
        <f t="shared" ref="AK5:AK10" si="5">AI5/AJ5</f>
        <v>1.1820225003723861</v>
      </c>
      <c r="AL5" s="13">
        <v>50</v>
      </c>
      <c r="AM5" s="33">
        <v>2042.9</v>
      </c>
      <c r="AN5" s="33">
        <v>813.00000000000102</v>
      </c>
      <c r="AO5" s="33">
        <v>615.4</v>
      </c>
      <c r="AP5" s="33">
        <v>3471.3</v>
      </c>
      <c r="AQ5" s="28">
        <v>4887.3999999999996</v>
      </c>
      <c r="AR5" s="29">
        <v>0.71025494127757205</v>
      </c>
      <c r="AS5" s="12">
        <v>0</v>
      </c>
    </row>
    <row r="6" spans="1:45" s="40" customFormat="1" ht="19.649999999999999" customHeight="1" x14ac:dyDescent="0.25">
      <c r="A6" s="54" t="s">
        <v>92</v>
      </c>
      <c r="B6" s="44">
        <v>99.3</v>
      </c>
      <c r="C6" s="64">
        <f t="shared" si="1"/>
        <v>165</v>
      </c>
      <c r="D6" s="59">
        <f t="shared" si="0"/>
        <v>0</v>
      </c>
      <c r="E6" s="59">
        <v>0.90825688073394495</v>
      </c>
      <c r="F6" s="45">
        <f t="shared" si="2"/>
        <v>165</v>
      </c>
      <c r="G6" s="42">
        <v>0.1</v>
      </c>
      <c r="H6" s="12">
        <v>150</v>
      </c>
      <c r="I6" s="12">
        <v>0</v>
      </c>
      <c r="J6" s="26">
        <v>3</v>
      </c>
      <c r="K6" s="27">
        <v>668</v>
      </c>
      <c r="L6" s="27">
        <v>505</v>
      </c>
      <c r="M6" s="27">
        <v>384</v>
      </c>
      <c r="N6" s="27">
        <v>1557</v>
      </c>
      <c r="O6" s="28">
        <v>2979</v>
      </c>
      <c r="P6" s="29">
        <v>0.52265861027190297</v>
      </c>
      <c r="Q6" s="12">
        <v>0</v>
      </c>
      <c r="R6" s="27">
        <f>SUMIF(TERRITOIRES!$A$4:$A$21,REGIONS!$A6,TERRITOIRES!S$4:S$21)</f>
        <v>744</v>
      </c>
      <c r="S6" s="27">
        <f>SUMIF(TERRITOIRES!$A$4:$A$21,REGIONS!$A6,TERRITOIRES!T$4:T$21)</f>
        <v>670</v>
      </c>
      <c r="T6" s="27">
        <f>SUMIF(TERRITOIRES!$A$4:$A$21,REGIONS!$A6,TERRITOIRES!U$4:U$21)</f>
        <v>567</v>
      </c>
      <c r="U6" s="27">
        <f>SUMIF(TERRITOIRES!$A$4:$A$21,REGIONS!$A6,TERRITOIRES!V$4:V$21)</f>
        <v>1981</v>
      </c>
      <c r="V6" s="28">
        <v>1489.5</v>
      </c>
      <c r="W6" s="30">
        <f t="shared" si="3"/>
        <v>1.3299765021819403</v>
      </c>
      <c r="X6" s="13">
        <v>50</v>
      </c>
      <c r="Y6" s="45">
        <f>SUMIF(TERRITOIRES!$A$4:$A$21,REGIONS!$A6,TERRITOIRES!Z$4:Z$21)</f>
        <v>15198187.199999997</v>
      </c>
      <c r="Z6" s="45">
        <f>SUMIF(TERRITOIRES!$A$4:$A$21,REGIONS!$A6,TERRITOIRES!AA$4:AA$21)</f>
        <v>374599.01199999999</v>
      </c>
      <c r="AA6" s="45">
        <f>SUMIF(TERRITOIRES!$A$4:$A$21,REGIONS!$A6,TERRITOIRES!AB$4:AB$21)</f>
        <v>262567</v>
      </c>
      <c r="AB6" s="45">
        <f>SUMIF(TERRITOIRES!$A$4:$A$21,REGIONS!$A6,TERRITOIRES!AC$4:AC$21)</f>
        <v>15835353.211999997</v>
      </c>
      <c r="AC6" s="32">
        <v>13405500</v>
      </c>
      <c r="AD6" s="30">
        <f t="shared" si="4"/>
        <v>1.1812579323412031</v>
      </c>
      <c r="AE6" s="13">
        <v>50</v>
      </c>
      <c r="AF6" s="45">
        <f>SUMIF(TERRITOIRES!$A$4:$A$21,REGIONS!$A6,TERRITOIRES!AG$4:AG$21)</f>
        <v>10999885.35</v>
      </c>
      <c r="AG6" s="45">
        <f>SUMIF(TERRITOIRES!$A$4:$A$21,REGIONS!$A6,TERRITOIRES!AH$4:AH$21)</f>
        <v>551764.35199999996</v>
      </c>
      <c r="AH6" s="45">
        <f>SUMIF(TERRITOIRES!$A$4:$A$21,REGIONS!$A6,TERRITOIRES!AI$4:AI$21)</f>
        <v>378884.35200000001</v>
      </c>
      <c r="AI6" s="45">
        <f>SUMIF(TERRITOIRES!$A$4:$A$21,REGIONS!$A6,TERRITOIRES!AJ$4:AJ$21)</f>
        <v>11930534.054000001</v>
      </c>
      <c r="AJ6" s="32">
        <v>9930000</v>
      </c>
      <c r="AK6" s="30">
        <f t="shared" si="5"/>
        <v>1.2014636509566969</v>
      </c>
      <c r="AL6" s="13">
        <v>50</v>
      </c>
      <c r="AM6" s="33">
        <v>818.900000000001</v>
      </c>
      <c r="AN6" s="33">
        <v>354</v>
      </c>
      <c r="AO6" s="33">
        <v>249.1</v>
      </c>
      <c r="AP6" s="33">
        <v>1422</v>
      </c>
      <c r="AQ6" s="28">
        <v>2780.4</v>
      </c>
      <c r="AR6" s="29">
        <v>0.511437203280104</v>
      </c>
      <c r="AS6" s="12">
        <v>0</v>
      </c>
    </row>
    <row r="7" spans="1:45" s="40" customFormat="1" ht="19.649999999999999" customHeight="1" x14ac:dyDescent="0.25">
      <c r="A7" s="54" t="s">
        <v>117</v>
      </c>
      <c r="B7" s="44">
        <v>153.88</v>
      </c>
      <c r="C7" s="64">
        <f t="shared" si="1"/>
        <v>165</v>
      </c>
      <c r="D7" s="59">
        <f t="shared" si="0"/>
        <v>0</v>
      </c>
      <c r="E7" s="59">
        <v>0.85675675675675678</v>
      </c>
      <c r="F7" s="45">
        <f t="shared" si="2"/>
        <v>165</v>
      </c>
      <c r="G7" s="42">
        <v>0.1</v>
      </c>
      <c r="H7" s="12">
        <v>150</v>
      </c>
      <c r="I7" s="12">
        <v>0</v>
      </c>
      <c r="J7" s="26">
        <v>3</v>
      </c>
      <c r="K7" s="27">
        <v>1238</v>
      </c>
      <c r="L7" s="27">
        <v>944</v>
      </c>
      <c r="M7" s="27">
        <v>810</v>
      </c>
      <c r="N7" s="27">
        <v>2992</v>
      </c>
      <c r="O7" s="28">
        <v>4616.3999999999996</v>
      </c>
      <c r="P7" s="29">
        <v>0.64812407936920502</v>
      </c>
      <c r="Q7" s="12">
        <v>0</v>
      </c>
      <c r="R7" s="27">
        <f>SUMIF(TERRITOIRES!$A$4:$A$21,REGIONS!$A7,TERRITOIRES!S$4:S$21)</f>
        <v>836</v>
      </c>
      <c r="S7" s="27">
        <f>SUMIF(TERRITOIRES!$A$4:$A$21,REGIONS!$A7,TERRITOIRES!T$4:T$21)</f>
        <v>763</v>
      </c>
      <c r="T7" s="27">
        <f>SUMIF(TERRITOIRES!$A$4:$A$21,REGIONS!$A7,TERRITOIRES!U$4:U$21)</f>
        <v>651</v>
      </c>
      <c r="U7" s="27">
        <f>SUMIF(TERRITOIRES!$A$4:$A$21,REGIONS!$A7,TERRITOIRES!V$4:V$21)</f>
        <v>2250</v>
      </c>
      <c r="V7" s="28">
        <v>2308.1999999999998</v>
      </c>
      <c r="W7" s="57">
        <f t="shared" si="3"/>
        <v>0.97478554717962052</v>
      </c>
      <c r="X7" s="13">
        <v>50</v>
      </c>
      <c r="Y7" s="45">
        <f>SUMIF(TERRITOIRES!$A$4:$A$21,REGIONS!$A7,TERRITOIRES!Z$4:Z$21)</f>
        <v>22376443.369999997</v>
      </c>
      <c r="Z7" s="45">
        <f>SUMIF(TERRITOIRES!$A$4:$A$21,REGIONS!$A7,TERRITOIRES!AA$4:AA$21)</f>
        <v>370988.69400000002</v>
      </c>
      <c r="AA7" s="45">
        <f>SUMIF(TERRITOIRES!$A$4:$A$21,REGIONS!$A7,TERRITOIRES!AB$4:AB$21)</f>
        <v>242535.77799999999</v>
      </c>
      <c r="AB7" s="45">
        <f>SUMIF(TERRITOIRES!$A$4:$A$21,REGIONS!$A7,TERRITOIRES!AC$4:AC$21)</f>
        <v>22989967.842</v>
      </c>
      <c r="AC7" s="32">
        <v>20773800</v>
      </c>
      <c r="AD7" s="30">
        <f t="shared" si="4"/>
        <v>1.1066809077780666</v>
      </c>
      <c r="AE7" s="13">
        <v>50</v>
      </c>
      <c r="AF7" s="45">
        <f>SUMIF(TERRITOIRES!$A$4:$A$21,REGIONS!$A7,TERRITOIRES!AG$4:AG$21)</f>
        <v>16730984.41</v>
      </c>
      <c r="AG7" s="45">
        <f>SUMIF(TERRITOIRES!$A$4:$A$21,REGIONS!$A7,TERRITOIRES!AH$4:AH$21)</f>
        <v>930270</v>
      </c>
      <c r="AH7" s="45">
        <f>SUMIF(TERRITOIRES!$A$4:$A$21,REGIONS!$A7,TERRITOIRES!AI$4:AI$21)</f>
        <v>621699</v>
      </c>
      <c r="AI7" s="45">
        <f>SUMIF(TERRITOIRES!$A$4:$A$21,REGIONS!$A7,TERRITOIRES!AJ$4:AJ$21)</f>
        <v>18282953.41</v>
      </c>
      <c r="AJ7" s="32">
        <v>15388000</v>
      </c>
      <c r="AK7" s="30">
        <f t="shared" si="5"/>
        <v>1.1881305829217572</v>
      </c>
      <c r="AL7" s="13">
        <v>50</v>
      </c>
      <c r="AM7" s="33">
        <v>1576.1</v>
      </c>
      <c r="AN7" s="33">
        <v>798.40000000000202</v>
      </c>
      <c r="AO7" s="33">
        <v>661.20000000000095</v>
      </c>
      <c r="AP7" s="33">
        <v>3035.7000000000098</v>
      </c>
      <c r="AQ7" s="28">
        <v>4308.6400000000003</v>
      </c>
      <c r="AR7" s="29">
        <v>0.70456106799361395</v>
      </c>
      <c r="AS7" s="12">
        <v>0</v>
      </c>
    </row>
    <row r="8" spans="1:45" s="40" customFormat="1" ht="19.649999999999999" customHeight="1" x14ac:dyDescent="0.25">
      <c r="A8" s="54" t="s">
        <v>162</v>
      </c>
      <c r="B8" s="44">
        <v>165.67</v>
      </c>
      <c r="C8" s="64">
        <f t="shared" si="1"/>
        <v>0</v>
      </c>
      <c r="D8" s="59">
        <f t="shared" si="0"/>
        <v>0</v>
      </c>
      <c r="E8" s="59">
        <v>0.82997118155619598</v>
      </c>
      <c r="F8" s="45"/>
      <c r="G8" s="43"/>
      <c r="H8" s="12">
        <v>0</v>
      </c>
      <c r="I8" s="12">
        <v>0</v>
      </c>
      <c r="J8" s="26">
        <v>0</v>
      </c>
      <c r="K8" s="27">
        <v>887</v>
      </c>
      <c r="L8" s="27">
        <v>718</v>
      </c>
      <c r="M8" s="27">
        <v>620</v>
      </c>
      <c r="N8" s="27">
        <v>2225</v>
      </c>
      <c r="O8" s="28">
        <v>4970.1000000000004</v>
      </c>
      <c r="P8" s="29">
        <v>0.44767710911249298</v>
      </c>
      <c r="Q8" s="12">
        <v>0</v>
      </c>
      <c r="R8" s="27">
        <f>SUMIF(TERRITOIRES!$A$4:$A$21,REGIONS!$A8,TERRITOIRES!S$4:S$21)</f>
        <v>817</v>
      </c>
      <c r="S8" s="27">
        <f>SUMIF(TERRITOIRES!$A$4:$A$21,REGIONS!$A8,TERRITOIRES!T$4:T$21)</f>
        <v>756</v>
      </c>
      <c r="T8" s="27">
        <f>SUMIF(TERRITOIRES!$A$4:$A$21,REGIONS!$A8,TERRITOIRES!U$4:U$21)</f>
        <v>631</v>
      </c>
      <c r="U8" s="27">
        <f>SUMIF(TERRITOIRES!$A$4:$A$21,REGIONS!$A8,TERRITOIRES!V$4:V$21)</f>
        <v>2204</v>
      </c>
      <c r="V8" s="28">
        <v>2485.0500000000002</v>
      </c>
      <c r="W8" s="29">
        <f t="shared" si="3"/>
        <v>0.88690368403050235</v>
      </c>
      <c r="X8" s="12">
        <v>0</v>
      </c>
      <c r="Y8" s="45">
        <f>SUMIF(TERRITOIRES!$A$4:$A$21,REGIONS!$A8,TERRITOIRES!Z$4:Z$21)</f>
        <v>20417101.689999998</v>
      </c>
      <c r="Z8" s="45">
        <f>SUMIF(TERRITOIRES!$A$4:$A$21,REGIONS!$A8,TERRITOIRES!AA$4:AA$21)</f>
        <v>558351.29200000002</v>
      </c>
      <c r="AA8" s="45">
        <f>SUMIF(TERRITOIRES!$A$4:$A$21,REGIONS!$A8,TERRITOIRES!AB$4:AB$21)</f>
        <v>365452.14600000001</v>
      </c>
      <c r="AB8" s="45">
        <f>SUMIF(TERRITOIRES!$A$4:$A$21,REGIONS!$A8,TERRITOIRES!AC$4:AC$21)</f>
        <v>21340905.127999999</v>
      </c>
      <c r="AC8" s="32">
        <v>22365450</v>
      </c>
      <c r="AD8" s="29">
        <f t="shared" si="4"/>
        <v>0.95419073293852785</v>
      </c>
      <c r="AE8" s="12">
        <v>0</v>
      </c>
      <c r="AF8" s="45">
        <f>SUMIF(TERRITOIRES!$A$4:$A$21,REGIONS!$A8,TERRITOIRES!AG$4:AG$21)</f>
        <v>13185947</v>
      </c>
      <c r="AG8" s="45">
        <f>SUMIF(TERRITOIRES!$A$4:$A$21,REGIONS!$A8,TERRITOIRES!AH$4:AH$21)</f>
        <v>742956.6</v>
      </c>
      <c r="AH8" s="45">
        <f>SUMIF(TERRITOIRES!$A$4:$A$21,REGIONS!$A8,TERRITOIRES!AI$4:AI$21)</f>
        <v>473520.4</v>
      </c>
      <c r="AI8" s="45">
        <f>SUMIF(TERRITOIRES!$A$4:$A$21,REGIONS!$A8,TERRITOIRES!AJ$4:AJ$21)</f>
        <v>14402424</v>
      </c>
      <c r="AJ8" s="32">
        <v>16567000</v>
      </c>
      <c r="AK8" s="29">
        <f>AI8/AJ8</f>
        <v>0.86934411782459109</v>
      </c>
      <c r="AL8" s="12">
        <v>0</v>
      </c>
      <c r="AM8" s="33">
        <v>1590.2</v>
      </c>
      <c r="AN8" s="33">
        <v>763.70000000000095</v>
      </c>
      <c r="AO8" s="33">
        <v>622.4</v>
      </c>
      <c r="AP8" s="33">
        <v>2976.3</v>
      </c>
      <c r="AQ8" s="28">
        <v>4638.76</v>
      </c>
      <c r="AR8" s="29">
        <v>0.64161543171019897</v>
      </c>
      <c r="AS8" s="12">
        <v>0</v>
      </c>
    </row>
    <row r="9" spans="1:45" s="40" customFormat="1" ht="19.649999999999999" customHeight="1" x14ac:dyDescent="0.25">
      <c r="A9" s="54" t="s">
        <v>213</v>
      </c>
      <c r="B9" s="44">
        <v>189.24</v>
      </c>
      <c r="C9" s="64">
        <f t="shared" si="1"/>
        <v>110</v>
      </c>
      <c r="D9" s="59">
        <f t="shared" si="0"/>
        <v>0</v>
      </c>
      <c r="E9" s="59">
        <v>0.8236607142857143</v>
      </c>
      <c r="F9" s="45">
        <f t="shared" si="2"/>
        <v>110</v>
      </c>
      <c r="G9" s="42">
        <v>0.1</v>
      </c>
      <c r="H9" s="12">
        <v>100</v>
      </c>
      <c r="I9" s="12">
        <v>0</v>
      </c>
      <c r="J9" s="26">
        <v>2</v>
      </c>
      <c r="K9" s="27">
        <v>1195</v>
      </c>
      <c r="L9" s="27">
        <v>969</v>
      </c>
      <c r="M9" s="27">
        <v>809</v>
      </c>
      <c r="N9" s="27">
        <v>2973</v>
      </c>
      <c r="O9" s="28">
        <v>5677.2</v>
      </c>
      <c r="P9" s="29">
        <v>0.52367364193616595</v>
      </c>
      <c r="Q9" s="12">
        <v>0</v>
      </c>
      <c r="R9" s="27">
        <f>SUMIF(TERRITOIRES!$A$4:$A$21,REGIONS!$A9,TERRITOIRES!S$4:S$21)</f>
        <v>1094</v>
      </c>
      <c r="S9" s="27">
        <f>SUMIF(TERRITOIRES!$A$4:$A$21,REGIONS!$A9,TERRITOIRES!T$4:T$21)</f>
        <v>1010</v>
      </c>
      <c r="T9" s="27">
        <f>SUMIF(TERRITOIRES!$A$4:$A$21,REGIONS!$A9,TERRITOIRES!U$4:U$21)</f>
        <v>820</v>
      </c>
      <c r="U9" s="27">
        <f>SUMIF(TERRITOIRES!$A$4:$A$21,REGIONS!$A9,TERRITOIRES!V$4:V$21)</f>
        <v>2924</v>
      </c>
      <c r="V9" s="28">
        <v>2838.6</v>
      </c>
      <c r="W9" s="30">
        <f t="shared" si="3"/>
        <v>1.0300852532938773</v>
      </c>
      <c r="X9" s="13">
        <v>50</v>
      </c>
      <c r="Y9" s="45">
        <f>SUMIF(TERRITOIRES!$A$4:$A$21,REGIONS!$A9,TERRITOIRES!Z$4:Z$21)</f>
        <v>21963707.130000003</v>
      </c>
      <c r="Z9" s="45">
        <f>SUMIF(TERRITOIRES!$A$4:$A$21,REGIONS!$A9,TERRITOIRES!AA$4:AA$21)</f>
        <v>663004.11199999996</v>
      </c>
      <c r="AA9" s="45">
        <f>SUMIF(TERRITOIRES!$A$4:$A$21,REGIONS!$A9,TERRITOIRES!AB$4:AB$21)</f>
        <v>446168.11199999996</v>
      </c>
      <c r="AB9" s="45">
        <f>SUMIF(TERRITOIRES!$A$4:$A$21,REGIONS!$A9,TERRITOIRES!AC$4:AC$21)</f>
        <v>23072879.354000002</v>
      </c>
      <c r="AC9" s="32">
        <v>25547400</v>
      </c>
      <c r="AD9" s="29">
        <f t="shared" si="4"/>
        <v>0.90314002027603602</v>
      </c>
      <c r="AE9" s="12">
        <v>0</v>
      </c>
      <c r="AF9" s="45">
        <f>SUMIF(TERRITOIRES!$A$4:$A$21,REGIONS!$A9,TERRITOIRES!AG$4:AG$21)</f>
        <v>19599040</v>
      </c>
      <c r="AG9" s="45">
        <f>SUMIF(TERRITOIRES!$A$4:$A$21,REGIONS!$A9,TERRITOIRES!AH$4:AH$21)</f>
        <v>985050</v>
      </c>
      <c r="AH9" s="45">
        <f>SUMIF(TERRITOIRES!$A$4:$A$21,REGIONS!$A9,TERRITOIRES!AI$4:AI$21)</f>
        <v>573710</v>
      </c>
      <c r="AI9" s="45">
        <f>SUMIF(TERRITOIRES!$A$4:$A$21,REGIONS!$A9,TERRITOIRES!AJ$4:AJ$21)</f>
        <v>21157800</v>
      </c>
      <c r="AJ9" s="32">
        <v>18924000</v>
      </c>
      <c r="AK9" s="30">
        <f t="shared" si="5"/>
        <v>1.1180405833861762</v>
      </c>
      <c r="AL9" s="13">
        <v>50</v>
      </c>
      <c r="AM9" s="33">
        <v>1962.9</v>
      </c>
      <c r="AN9" s="33">
        <v>935.10000000000196</v>
      </c>
      <c r="AO9" s="33">
        <v>736.00000000000102</v>
      </c>
      <c r="AP9" s="33">
        <v>3634.00000000001</v>
      </c>
      <c r="AQ9" s="28">
        <v>5298.72</v>
      </c>
      <c r="AR9" s="29">
        <v>0.68582601081016004</v>
      </c>
      <c r="AS9" s="12">
        <v>0</v>
      </c>
    </row>
    <row r="10" spans="1:45" s="40" customFormat="1" ht="19.649999999999999" customHeight="1" x14ac:dyDescent="0.25">
      <c r="A10" s="54" t="s">
        <v>269</v>
      </c>
      <c r="B10" s="44">
        <v>92.82</v>
      </c>
      <c r="C10" s="64">
        <f t="shared" si="1"/>
        <v>165</v>
      </c>
      <c r="D10" s="59">
        <f t="shared" si="0"/>
        <v>0</v>
      </c>
      <c r="E10" s="59">
        <v>0.86192468619246865</v>
      </c>
      <c r="F10" s="45">
        <f t="shared" si="2"/>
        <v>165</v>
      </c>
      <c r="G10" s="42">
        <v>0.1</v>
      </c>
      <c r="H10" s="12">
        <v>150</v>
      </c>
      <c r="I10" s="12">
        <v>0</v>
      </c>
      <c r="J10" s="26">
        <v>3</v>
      </c>
      <c r="K10" s="27">
        <v>678</v>
      </c>
      <c r="L10" s="27">
        <v>472</v>
      </c>
      <c r="M10" s="27">
        <v>388</v>
      </c>
      <c r="N10" s="27">
        <v>1538</v>
      </c>
      <c r="O10" s="28">
        <v>2784.6</v>
      </c>
      <c r="P10" s="29">
        <v>0.55232349349996401</v>
      </c>
      <c r="Q10" s="12">
        <v>0</v>
      </c>
      <c r="R10" s="27">
        <f>SUMIF(TERRITOIRES!$A$4:$A$21,REGIONS!$A10,TERRITOIRES!S$4:S$21)</f>
        <v>660</v>
      </c>
      <c r="S10" s="27">
        <f>SUMIF(TERRITOIRES!$A$4:$A$21,REGIONS!$A10,TERRITOIRES!T$4:T$21)</f>
        <v>579</v>
      </c>
      <c r="T10" s="27">
        <f>SUMIF(TERRITOIRES!$A$4:$A$21,REGIONS!$A10,TERRITOIRES!U$4:U$21)</f>
        <v>474</v>
      </c>
      <c r="U10" s="27">
        <f>SUMIF(TERRITOIRES!$A$4:$A$21,REGIONS!$A10,TERRITOIRES!V$4:V$21)</f>
        <v>1713</v>
      </c>
      <c r="V10" s="28">
        <v>1392.3</v>
      </c>
      <c r="W10" s="30">
        <f t="shared" si="3"/>
        <v>1.2303382891618186</v>
      </c>
      <c r="X10" s="13">
        <v>50</v>
      </c>
      <c r="Y10" s="45">
        <f>SUMIF(TERRITOIRES!$A$4:$A$21,REGIONS!$A10,TERRITOIRES!Z$4:Z$21)</f>
        <v>15580810.680000002</v>
      </c>
      <c r="Z10" s="45">
        <f>SUMIF(TERRITOIRES!$A$4:$A$21,REGIONS!$A10,TERRITOIRES!AA$4:AA$21)</f>
        <v>412656.52</v>
      </c>
      <c r="AA10" s="45">
        <f>SUMIF(TERRITOIRES!$A$4:$A$21,REGIONS!$A10,TERRITOIRES!AB$4:AB$21)</f>
        <v>349722.12</v>
      </c>
      <c r="AB10" s="45">
        <f>SUMIF(TERRITOIRES!$A$4:$A$21,REGIONS!$A10,TERRITOIRES!AC$4:AC$21)</f>
        <v>16343189.32</v>
      </c>
      <c r="AC10" s="32">
        <v>12530700</v>
      </c>
      <c r="AD10" s="30">
        <f t="shared" si="4"/>
        <v>1.3042519029264128</v>
      </c>
      <c r="AE10" s="13">
        <v>50</v>
      </c>
      <c r="AF10" s="45">
        <f>SUMIF(TERRITOIRES!$A$4:$A$21,REGIONS!$A10,TERRITOIRES!AG$4:AG$21)</f>
        <v>8742154</v>
      </c>
      <c r="AG10" s="45">
        <f>SUMIF(TERRITOIRES!$A$4:$A$21,REGIONS!$A10,TERRITOIRES!AH$4:AH$21)</f>
        <v>521073.8</v>
      </c>
      <c r="AH10" s="45">
        <f>SUMIF(TERRITOIRES!$A$4:$A$21,REGIONS!$A10,TERRITOIRES!AI$4:AI$21)</f>
        <v>282373.8</v>
      </c>
      <c r="AI10" s="45">
        <f>SUMIF(TERRITOIRES!$A$4:$A$21,REGIONS!$A10,TERRITOIRES!AJ$4:AJ$21)</f>
        <v>9545601.5999999996</v>
      </c>
      <c r="AJ10" s="32">
        <v>9282000</v>
      </c>
      <c r="AK10" s="30">
        <f t="shared" si="5"/>
        <v>1.0283992243051066</v>
      </c>
      <c r="AL10" s="13">
        <v>50</v>
      </c>
      <c r="AM10" s="33">
        <v>883.20000000000095</v>
      </c>
      <c r="AN10" s="33">
        <v>366.6</v>
      </c>
      <c r="AO10" s="33">
        <v>259.89999999999998</v>
      </c>
      <c r="AP10" s="33">
        <v>1509.7</v>
      </c>
      <c r="AQ10" s="28">
        <v>2598.96</v>
      </c>
      <c r="AR10" s="29">
        <v>0.58088620063410001</v>
      </c>
      <c r="AS10" s="12">
        <v>0</v>
      </c>
    </row>
    <row r="11" spans="1:45" s="40" customFormat="1" ht="19.649999999999999" customHeight="1" x14ac:dyDescent="0.25">
      <c r="A11" s="55"/>
      <c r="B11" s="39">
        <v>967.8</v>
      </c>
      <c r="C11" s="39"/>
      <c r="D11" s="39"/>
      <c r="E11" s="39"/>
      <c r="F11" s="39"/>
      <c r="G11" s="39"/>
      <c r="H11" s="46"/>
      <c r="I11" s="47"/>
      <c r="J11" s="34"/>
      <c r="K11" s="35">
        <v>6261</v>
      </c>
      <c r="L11" s="35">
        <v>4835</v>
      </c>
      <c r="M11" s="35">
        <v>3998</v>
      </c>
      <c r="N11" s="35">
        <v>15094</v>
      </c>
      <c r="O11" s="35">
        <v>29034</v>
      </c>
      <c r="P11" s="36">
        <v>0.519873252049322</v>
      </c>
      <c r="Q11" s="34"/>
      <c r="R11" s="35">
        <f>SUM(R4:R10)</f>
        <v>5998</v>
      </c>
      <c r="S11" s="35">
        <f t="shared" ref="S11:T11" si="6">SUM(S4:S10)</f>
        <v>5486</v>
      </c>
      <c r="T11" s="35">
        <f t="shared" si="6"/>
        <v>4550</v>
      </c>
      <c r="U11" s="35">
        <f>SUM(U4:U10)</f>
        <v>16034</v>
      </c>
      <c r="V11" s="35">
        <v>14517</v>
      </c>
      <c r="W11" s="36">
        <f>U11/V11</f>
        <v>1.1044981745539713</v>
      </c>
      <c r="X11" s="34"/>
      <c r="Y11" s="37">
        <f>SUM(Y4:Y10)</f>
        <v>137218916.57999998</v>
      </c>
      <c r="Z11" s="37">
        <f t="shared" ref="Z11:AA11" si="7">SUM(Z4:Z10)</f>
        <v>3254041.338</v>
      </c>
      <c r="AA11" s="37">
        <f t="shared" si="7"/>
        <v>2317442.7439999999</v>
      </c>
      <c r="AB11" s="37">
        <f>SUM(AB4:AB10)</f>
        <v>142790400.66199997</v>
      </c>
      <c r="AC11" s="37">
        <v>130653000</v>
      </c>
      <c r="AD11" s="36">
        <f>AB11/AC11</f>
        <v>1.0928979867435111</v>
      </c>
      <c r="AE11" s="34"/>
      <c r="AF11" s="37">
        <f>SUM(AF4:AF10)</f>
        <v>99446482.019999996</v>
      </c>
      <c r="AG11" s="37">
        <f>SUM(AG4:AG10)</f>
        <v>5206656.7939999998</v>
      </c>
      <c r="AH11" s="37">
        <f>SUM(AH4:AH10)</f>
        <v>3151438.3939999999</v>
      </c>
      <c r="AI11" s="37">
        <f>SUM(AI4:AI10)</f>
        <v>107804577.20799999</v>
      </c>
      <c r="AJ11" s="37">
        <v>96780000</v>
      </c>
      <c r="AK11" s="36">
        <f>AI11/AJ11</f>
        <v>1.113913796321554</v>
      </c>
      <c r="AL11" s="34"/>
      <c r="AM11" s="38">
        <v>9991.4000000000196</v>
      </c>
      <c r="AN11" s="38">
        <v>4534.50000000001</v>
      </c>
      <c r="AO11" s="38">
        <v>3501.9</v>
      </c>
      <c r="AP11" s="38">
        <v>18027.8</v>
      </c>
      <c r="AQ11" s="38">
        <v>27098.400000000001</v>
      </c>
      <c r="AR11" s="36">
        <v>0.66527175036164599</v>
      </c>
      <c r="AS11" s="34"/>
    </row>
    <row r="12" spans="1:45" s="40" customFormat="1" ht="28.65" customHeight="1" x14ac:dyDescent="0.25"/>
  </sheetData>
  <autoFilter ref="A3:AS3" xr:uid="{00000000-0009-0000-0000-000002000000}"/>
  <mergeCells count="14">
    <mergeCell ref="A1:A3"/>
    <mergeCell ref="AF1:AL1"/>
    <mergeCell ref="AF2:AL2"/>
    <mergeCell ref="AM1:AS1"/>
    <mergeCell ref="AM2:AS2"/>
    <mergeCell ref="B1:B3"/>
    <mergeCell ref="K1:Q1"/>
    <mergeCell ref="K2:Q2"/>
    <mergeCell ref="R1:X1"/>
    <mergeCell ref="R2:X2"/>
    <mergeCell ref="Y1:AE1"/>
    <mergeCell ref="Y2:AE2"/>
    <mergeCell ref="F1:J2"/>
    <mergeCell ref="C1:E2"/>
  </mergeCells>
  <pageMargins left="0.7" right="0.7" top="0.75" bottom="0.75" header="0.3" footer="0.3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AGENCES</vt:lpstr>
      <vt:lpstr>TERRITOIRES</vt:lpstr>
      <vt:lpstr>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A6706184</cp:lastModifiedBy>
  <dcterms:created xsi:type="dcterms:W3CDTF">2021-11-24T10:27:38Z</dcterms:created>
  <dcterms:modified xsi:type="dcterms:W3CDTF">2022-05-06T12:17:41Z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abdoulkarim.moussahima@cegee.caisse-epargne.fr</vt:lpwstr>
  </property>
  <property fmtid="{D5CDD505-2E9C-101B-9397-08002B2CF9AE}" pid="5" name="MSIP_Label_48a19f0c-bea1-442e-a475-ed109d9ec508_SetDate">
    <vt:lpwstr>2021-11-24T10:29:30.7374627Z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