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Challenges\202204_S'engager ensemble\CRC\"/>
    </mc:Choice>
  </mc:AlternateContent>
  <xr:revisionPtr revIDLastSave="0" documentId="13_ncr:1_{F4EF528C-6303-4AFE-975A-CDFFA3049459}" xr6:coauthVersionLast="45" xr6:coauthVersionMax="47" xr10:uidLastSave="{00000000-0000-0000-0000-000000000000}"/>
  <bookViews>
    <workbookView xWindow="-120" yWindow="-120" windowWidth="20730" windowHeight="11160" xr2:uid="{9C9DDEDC-0313-442D-8808-799E7691B26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A10" i="1" l="1"/>
  <c r="W10" i="1"/>
  <c r="V10" i="1"/>
  <c r="AG10" i="1" l="1"/>
  <c r="AE10" i="1"/>
  <c r="AH10" i="1" s="1"/>
  <c r="AB10" i="1"/>
  <c r="S10" i="1"/>
  <c r="N10" i="1"/>
  <c r="O10" i="1" s="1"/>
  <c r="L10" i="1"/>
  <c r="H10" i="1"/>
  <c r="F10" i="1"/>
  <c r="I10" i="1" s="1"/>
  <c r="D10" i="1"/>
  <c r="R10" i="1"/>
  <c r="T10" i="1" l="1"/>
</calcChain>
</file>

<file path=xl/sharedStrings.xml><?xml version="1.0" encoding="utf-8"?>
<sst xmlns="http://schemas.openxmlformats.org/spreadsheetml/2006/main" count="41" uniqueCount="28">
  <si>
    <t xml:space="preserve"> Challenge CRC CEGEE « S’engager Ensemble 2022 ».</t>
  </si>
  <si>
    <t>Gains définitifs</t>
  </si>
  <si>
    <t>IARD</t>
  </si>
  <si>
    <t>PREVOYANCE</t>
  </si>
  <si>
    <t>CREDITS</t>
  </si>
  <si>
    <t>EPARGNE</t>
  </si>
  <si>
    <t>Auto, 2 roues, MRH, Santé (1 pt)
PJ, ASE, SécurMédia (0,5pt)</t>
  </si>
  <si>
    <t>GAV (4pts), SécurFamille (2pts), SécurObsèques, SécurUrgence (1pt)</t>
  </si>
  <si>
    <t xml:space="preserve">Engagements Crédits Conso (hors crédit projet)                                                              
 IZICARTE (MAJ hebdo lundi Fabien Baudot)                                                                                                                    </t>
  </si>
  <si>
    <t xml:space="preserve">Crédits Immo RDV qualifiés                                                       </t>
  </si>
  <si>
    <t xml:space="preserve">Abonnements sur Epargne </t>
  </si>
  <si>
    <t>Total 
points</t>
  </si>
  <si>
    <t>Objectif par ETP</t>
  </si>
  <si>
    <t>Objectif CRC</t>
  </si>
  <si>
    <t>Taux 
d'att.</t>
  </si>
  <si>
    <t>Montants engagés (k€)</t>
  </si>
  <si>
    <t>Réserves IZICARTE</t>
  </si>
  <si>
    <t>TOTAL   (k€)</t>
  </si>
  <si>
    <t>Objectif par ETP (k€)</t>
  </si>
  <si>
    <t>Objectif CRC (k€)*</t>
  </si>
  <si>
    <t>NB RDV qualifiés</t>
  </si>
  <si>
    <t>Objectif   par ETP</t>
  </si>
  <si>
    <t>Objectif CRC**</t>
  </si>
  <si>
    <t>Gains
potentiels</t>
  </si>
  <si>
    <t>Objectifs CRC</t>
  </si>
  <si>
    <t>ETP</t>
  </si>
  <si>
    <t>* Sur les 12 ETP de l'équipe Crédits Conso (ETP PERF = 10,22)</t>
  </si>
  <si>
    <t>** Sur les 6 ETP de l'équipe Experts Immo (ETP PERF = 3,54)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</si>
</sst>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;\-#,##0.00;\ "/>
    <numFmt numFmtId="165" formatCode="#,##0&quot; €&quot;;\-#,##0&quot; €&quot;;&quot; - €&quot;"/>
    <numFmt numFmtId="166" formatCode="#,##0.0;\-#,##0.0;\ "/>
    <numFmt numFmtId="167" formatCode="#,##0;\-#,##0;\ "/>
    <numFmt numFmtId="168" formatCode="#,##0.0%;\-#,##0.0%;\ "/>
    <numFmt numFmtId="169" formatCode="#,##0.0"/>
  </numFmts>
  <fonts count="11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3"/>
      <color rgb="FFD7000F"/>
      <name val="Arial"/>
      <family val="2"/>
    </font>
    <font>
      <b/>
      <sz val="19"/>
      <color rgb="FF3E454A"/>
      <name val="Arial"/>
      <family val="2"/>
    </font>
    <font>
      <b/>
      <i/>
      <sz val="10"/>
      <color rgb="FF808080"/>
      <name val="Arial"/>
      <family val="2"/>
    </font>
    <font>
      <b/>
      <sz val="10"/>
      <color rgb="FF666666"/>
      <name val="Arial"/>
      <family val="2"/>
    </font>
    <font>
      <sz val="9"/>
      <color rgb="FF333333"/>
      <name val="Arial"/>
      <family val="2"/>
    </font>
    <font>
      <b/>
      <sz val="9"/>
      <color rgb="FFFFFFFF"/>
      <name val="Arial"/>
      <family val="2"/>
    </font>
    <font>
      <b/>
      <sz val="9"/>
      <color theme="0"/>
      <name val="Arial"/>
      <family val="2"/>
    </font>
    <font>
      <b/>
      <sz val="9"/>
      <color rgb="FF333333"/>
      <name val="Arial"/>
      <family val="2"/>
    </font>
    <font>
      <sz val="10"/>
      <color rgb="FF3E454A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31632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 tint="-4.9989318521683403E-2"/>
        <bgColor rgb="FFFFFFFF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DDDDDD"/>
      </right>
      <top/>
      <bottom/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/>
      <right style="thin">
        <color rgb="FFDDDDDD"/>
      </right>
      <top style="thin">
        <color rgb="FFDDDDDD"/>
      </top>
      <bottom/>
      <diagonal/>
    </border>
    <border>
      <left style="thin">
        <color rgb="FFDDDDDD"/>
      </left>
      <right/>
      <top style="thin">
        <color rgb="FFDDDDDD"/>
      </top>
      <bottom style="thin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  <border>
      <left/>
      <right style="double">
        <color rgb="FFDDDDDD"/>
      </right>
      <top style="thin">
        <color rgb="FFDDDDDD"/>
      </top>
      <bottom style="thin">
        <color rgb="FFDDDDDD"/>
      </bottom>
      <diagonal/>
    </border>
    <border>
      <left style="double">
        <color rgb="FFDDDDDD"/>
      </left>
      <right/>
      <top style="thin">
        <color rgb="FFDDDDDD"/>
      </top>
      <bottom/>
      <diagonal/>
    </border>
    <border>
      <left/>
      <right/>
      <top style="thin">
        <color rgb="FFDDDDDD"/>
      </top>
      <bottom/>
      <diagonal/>
    </border>
    <border>
      <left/>
      <right/>
      <top/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double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2" borderId="0" xfId="0" applyFont="1" applyFill="1" applyAlignment="1">
      <alignment horizontal="left" vertical="center" readingOrder="1"/>
    </xf>
    <xf numFmtId="49" fontId="4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/>
    </xf>
    <xf numFmtId="0" fontId="0" fillId="3" borderId="0" xfId="0" applyFill="1"/>
    <xf numFmtId="0" fontId="1" fillId="3" borderId="0" xfId="0" applyFont="1" applyFill="1"/>
    <xf numFmtId="164" fontId="9" fillId="7" borderId="11" xfId="0" applyNumberFormat="1" applyFont="1" applyFill="1" applyBorder="1" applyAlignment="1">
      <alignment horizontal="center" vertical="center"/>
    </xf>
    <xf numFmtId="165" fontId="9" fillId="6" borderId="11" xfId="0" applyNumberFormat="1" applyFont="1" applyFill="1" applyBorder="1" applyAlignment="1">
      <alignment horizontal="center" vertical="center"/>
    </xf>
    <xf numFmtId="166" fontId="9" fillId="7" borderId="11" xfId="0" applyNumberFormat="1" applyFont="1" applyFill="1" applyBorder="1" applyAlignment="1">
      <alignment horizontal="center" vertical="center"/>
    </xf>
    <xf numFmtId="167" fontId="6" fillId="8" borderId="11" xfId="0" applyNumberFormat="1" applyFont="1" applyFill="1" applyBorder="1" applyAlignment="1">
      <alignment horizontal="center" vertical="center"/>
    </xf>
    <xf numFmtId="3" fontId="6" fillId="8" borderId="11" xfId="0" applyNumberFormat="1" applyFont="1" applyFill="1" applyBorder="1" applyAlignment="1">
      <alignment horizontal="center" vertical="center"/>
    </xf>
    <xf numFmtId="168" fontId="9" fillId="6" borderId="11" xfId="0" applyNumberFormat="1" applyFont="1" applyFill="1" applyBorder="1" applyAlignment="1">
      <alignment horizontal="center" vertical="center"/>
    </xf>
    <xf numFmtId="167" fontId="9" fillId="7" borderId="11" xfId="0" applyNumberFormat="1" applyFont="1" applyFill="1" applyBorder="1" applyAlignment="1">
      <alignment horizontal="center" vertical="center"/>
    </xf>
    <xf numFmtId="168" fontId="6" fillId="8" borderId="11" xfId="0" applyNumberFormat="1" applyFont="1" applyFill="1" applyBorder="1" applyAlignment="1">
      <alignment horizontal="center" vertical="center"/>
    </xf>
    <xf numFmtId="165" fontId="9" fillId="9" borderId="11" xfId="0" applyNumberFormat="1" applyFont="1" applyFill="1" applyBorder="1" applyAlignment="1">
      <alignment horizontal="center" vertical="center"/>
    </xf>
    <xf numFmtId="3" fontId="6" fillId="7" borderId="11" xfId="0" applyNumberFormat="1" applyFont="1" applyFill="1" applyBorder="1" applyAlignment="1">
      <alignment horizontal="center" vertical="center"/>
    </xf>
    <xf numFmtId="169" fontId="6" fillId="7" borderId="11" xfId="0" applyNumberFormat="1" applyFont="1" applyFill="1" applyBorder="1" applyAlignment="1">
      <alignment horizontal="center" vertical="center"/>
    </xf>
    <xf numFmtId="3" fontId="9" fillId="7" borderId="11" xfId="0" applyNumberFormat="1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66" fontId="6" fillId="0" borderId="11" xfId="0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3" fontId="9" fillId="0" borderId="0" xfId="0" applyNumberFormat="1" applyFont="1" applyAlignment="1">
      <alignment horizontal="center" vertical="center"/>
    </xf>
    <xf numFmtId="169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center" readingOrder="1"/>
    </xf>
    <xf numFmtId="49" fontId="7" fillId="4" borderId="3" xfId="0" applyNumberFormat="1" applyFont="1" applyFill="1" applyBorder="1" applyAlignment="1">
      <alignment horizontal="center" vertical="center" wrapText="1"/>
    </xf>
    <xf numFmtId="49" fontId="8" fillId="5" borderId="0" xfId="0" applyNumberFormat="1" applyFont="1" applyFill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49" fontId="8" fillId="5" borderId="8" xfId="0" applyNumberFormat="1" applyFont="1" applyFill="1" applyBorder="1" applyAlignment="1">
      <alignment horizontal="center" vertical="center" wrapText="1"/>
    </xf>
    <xf numFmtId="49" fontId="8" fillId="5" borderId="9" xfId="0" applyNumberFormat="1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49" fontId="7" fillId="4" borderId="0" xfId="0" applyNumberFormat="1" applyFont="1" applyFill="1" applyAlignment="1">
      <alignment horizontal="center" vertical="center" wrapText="1"/>
    </xf>
    <xf numFmtId="49" fontId="7" fillId="4" borderId="2" xfId="0" applyNumberFormat="1" applyFont="1" applyFill="1" applyBorder="1" applyAlignment="1">
      <alignment horizontal="center" vertical="center" wrapText="1"/>
    </xf>
    <xf numFmtId="49" fontId="8" fillId="5" borderId="11" xfId="0" applyNumberFormat="1" applyFont="1" applyFill="1" applyBorder="1" applyAlignment="1">
      <alignment horizontal="center" vertical="center" wrapText="1"/>
    </xf>
    <xf numFmtId="49" fontId="8" fillId="5" borderId="10" xfId="0" applyNumberFormat="1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49" fontId="8" fillId="6" borderId="11" xfId="0" applyNumberFormat="1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10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338666</xdr:colOff>
      <xdr:row>0</xdr:row>
      <xdr:rowOff>31750</xdr:rowOff>
    </xdr:from>
    <xdr:to>
      <xdr:col>15</xdr:col>
      <xdr:colOff>402166</xdr:colOff>
      <xdr:row>3</xdr:row>
      <xdr:rowOff>77258</xdr:rowOff>
    </xdr:to>
    <xdr:pic>
      <xdr:nvPicPr>
        <xdr:cNvPr id="2" name="Picture 2" descr="Images Equipe | Vecteurs, photos et PSD gratuits">
          <a:extLst>
            <a:ext uri="{FF2B5EF4-FFF2-40B4-BE49-F238E27FC236}">
              <a16:creationId xmlns:a16="http://schemas.microsoft.com/office/drawing/2014/main" id="{CCF142ED-3EC5-43D3-A674-535A110EF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2491" y="31750"/>
          <a:ext cx="730250" cy="7313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60823-8161-4E0E-9691-A6CD4BF1AD09}">
  <dimension ref="A1:AI12"/>
  <sheetViews>
    <sheetView showGridLines="0" tabSelected="1" topLeftCell="K2" workbookViewId="0">
      <selection activeCell="AA10" sqref="AA10"/>
    </sheetView>
  </sheetViews>
  <sheetFormatPr baseColWidth="10" defaultRowHeight="15" x14ac:dyDescent="0.25"/>
  <cols>
    <col min="1" max="1" width="3.7109375" customWidth="1"/>
    <col min="3" max="3" width="2.28515625" customWidth="1"/>
    <col min="4" max="4" width="11.7109375" customWidth="1"/>
    <col min="5" max="5" width="1.5703125" customWidth="1"/>
    <col min="6" max="6" width="10.5703125" customWidth="1"/>
    <col min="7" max="7" width="10" customWidth="1"/>
    <col min="8" max="8" width="10.7109375" customWidth="1"/>
    <col min="9" max="9" width="10" customWidth="1"/>
    <col min="10" max="10" width="10.140625" customWidth="1"/>
    <col min="11" max="11" width="2.7109375" customWidth="1"/>
    <col min="12" max="12" width="10.5703125" customWidth="1"/>
    <col min="13" max="13" width="10" customWidth="1"/>
    <col min="14" max="14" width="10.7109375" customWidth="1"/>
    <col min="15" max="16" width="10" customWidth="1"/>
    <col min="17" max="17" width="2.7109375" customWidth="1"/>
    <col min="18" max="18" width="13.7109375" customWidth="1"/>
    <col min="19" max="19" width="9.5703125" bestFit="1" customWidth="1"/>
    <col min="20" max="20" width="9.140625" customWidth="1"/>
    <col min="30" max="30" width="2.7109375" customWidth="1"/>
  </cols>
  <sheetData>
    <row r="1" spans="1:3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35" ht="29.25" x14ac:dyDescent="0.4">
      <c r="A2" s="2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35" ht="24" x14ac:dyDescent="0.25">
      <c r="A3" s="3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35" ht="22.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35" x14ac:dyDescent="0.25">
      <c r="A5" s="5"/>
      <c r="B5" s="5"/>
      <c r="C5" s="5"/>
      <c r="D5" s="5"/>
      <c r="E5" s="5"/>
      <c r="F5" s="5"/>
      <c r="G5" s="6"/>
      <c r="H5" s="6"/>
      <c r="I5" s="6"/>
      <c r="J5" s="6"/>
      <c r="L5" s="6"/>
      <c r="M5" s="6"/>
      <c r="N5" s="6"/>
      <c r="O5" s="6"/>
      <c r="P5" s="6"/>
      <c r="R5" s="6"/>
      <c r="S5" s="6"/>
    </row>
    <row r="6" spans="1:35" ht="30.75" customHeight="1" x14ac:dyDescent="0.25">
      <c r="A6" s="7"/>
      <c r="B6" s="35" t="s">
        <v>25</v>
      </c>
      <c r="C6" s="7"/>
      <c r="D6" s="35" t="s">
        <v>1</v>
      </c>
      <c r="E6" s="7"/>
      <c r="F6" s="36" t="s">
        <v>2</v>
      </c>
      <c r="G6" s="36"/>
      <c r="H6" s="36"/>
      <c r="I6" s="36"/>
      <c r="J6" s="36"/>
      <c r="K6" s="7"/>
      <c r="L6" s="37" t="s">
        <v>3</v>
      </c>
      <c r="M6" s="37"/>
      <c r="N6" s="37"/>
      <c r="O6" s="37"/>
      <c r="P6" s="37"/>
      <c r="Q6" s="7"/>
      <c r="R6" s="27" t="s">
        <v>4</v>
      </c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7"/>
      <c r="AE6" s="27" t="s">
        <v>5</v>
      </c>
      <c r="AF6" s="27"/>
      <c r="AG6" s="27"/>
      <c r="AH6" s="27"/>
      <c r="AI6" s="27"/>
    </row>
    <row r="7" spans="1:35" ht="30.75" customHeight="1" x14ac:dyDescent="0.25">
      <c r="A7" s="7"/>
      <c r="B7" s="35"/>
      <c r="C7" s="7"/>
      <c r="D7" s="35"/>
      <c r="E7" s="7"/>
      <c r="F7" s="28" t="s">
        <v>6</v>
      </c>
      <c r="G7" s="28"/>
      <c r="H7" s="28"/>
      <c r="I7" s="28"/>
      <c r="J7" s="28"/>
      <c r="K7" s="8"/>
      <c r="L7" s="29" t="s">
        <v>7</v>
      </c>
      <c r="M7" s="29"/>
      <c r="N7" s="29"/>
      <c r="O7" s="29"/>
      <c r="P7" s="29"/>
      <c r="Q7" s="8"/>
      <c r="R7" s="30" t="s">
        <v>8</v>
      </c>
      <c r="S7" s="31"/>
      <c r="T7" s="31"/>
      <c r="U7" s="31"/>
      <c r="V7" s="31"/>
      <c r="W7" s="31"/>
      <c r="X7" s="32"/>
      <c r="Y7" s="33" t="s">
        <v>9</v>
      </c>
      <c r="Z7" s="34"/>
      <c r="AA7" s="34"/>
      <c r="AB7" s="34"/>
      <c r="AC7" s="29"/>
      <c r="AD7" s="7"/>
      <c r="AE7" s="39" t="s">
        <v>10</v>
      </c>
      <c r="AF7" s="39"/>
      <c r="AG7" s="39"/>
      <c r="AH7" s="39"/>
      <c r="AI7" s="39"/>
    </row>
    <row r="8" spans="1:35" ht="30.75" customHeight="1" x14ac:dyDescent="0.25">
      <c r="A8" s="7"/>
      <c r="B8" s="35"/>
      <c r="C8" s="7"/>
      <c r="D8" s="35"/>
      <c r="E8" s="7"/>
      <c r="F8" s="40" t="s">
        <v>11</v>
      </c>
      <c r="G8" s="38" t="s">
        <v>12</v>
      </c>
      <c r="H8" s="38" t="s">
        <v>13</v>
      </c>
      <c r="I8" s="40" t="s">
        <v>14</v>
      </c>
      <c r="J8" s="41" t="s">
        <v>1</v>
      </c>
      <c r="K8" s="8"/>
      <c r="L8" s="40" t="s">
        <v>11</v>
      </c>
      <c r="M8" s="38" t="s">
        <v>12</v>
      </c>
      <c r="N8" s="38" t="s">
        <v>13</v>
      </c>
      <c r="O8" s="40" t="s">
        <v>14</v>
      </c>
      <c r="P8" s="41" t="s">
        <v>1</v>
      </c>
      <c r="Q8" s="8"/>
      <c r="R8" s="38" t="s">
        <v>15</v>
      </c>
      <c r="S8" s="38" t="s">
        <v>16</v>
      </c>
      <c r="T8" s="38" t="s">
        <v>17</v>
      </c>
      <c r="U8" s="38" t="s">
        <v>18</v>
      </c>
      <c r="V8" s="38" t="s">
        <v>19</v>
      </c>
      <c r="W8" s="40" t="s">
        <v>14</v>
      </c>
      <c r="X8" s="41" t="s">
        <v>1</v>
      </c>
      <c r="Y8" s="38" t="s">
        <v>20</v>
      </c>
      <c r="Z8" s="38" t="s">
        <v>21</v>
      </c>
      <c r="AA8" s="38" t="s">
        <v>22</v>
      </c>
      <c r="AB8" s="42" t="s">
        <v>14</v>
      </c>
      <c r="AC8" s="41" t="s">
        <v>23</v>
      </c>
      <c r="AD8" s="7"/>
      <c r="AE8" s="40" t="s">
        <v>11</v>
      </c>
      <c r="AF8" s="38" t="s">
        <v>12</v>
      </c>
      <c r="AG8" s="38" t="s">
        <v>24</v>
      </c>
      <c r="AH8" s="40" t="s">
        <v>14</v>
      </c>
      <c r="AI8" s="41" t="s">
        <v>23</v>
      </c>
    </row>
    <row r="9" spans="1:35" ht="30.75" customHeight="1" x14ac:dyDescent="0.25">
      <c r="A9" s="7"/>
      <c r="B9" s="35"/>
      <c r="C9" s="7"/>
      <c r="D9" s="35"/>
      <c r="E9" s="7"/>
      <c r="F9" s="40"/>
      <c r="G9" s="38"/>
      <c r="H9" s="38"/>
      <c r="I9" s="40"/>
      <c r="J9" s="41"/>
      <c r="K9" s="8"/>
      <c r="L9" s="40"/>
      <c r="M9" s="38"/>
      <c r="N9" s="38"/>
      <c r="O9" s="40"/>
      <c r="P9" s="41"/>
      <c r="Q9" s="8"/>
      <c r="R9" s="38"/>
      <c r="S9" s="38"/>
      <c r="T9" s="38"/>
      <c r="U9" s="38"/>
      <c r="V9" s="38"/>
      <c r="W9" s="40"/>
      <c r="X9" s="41"/>
      <c r="Y9" s="38"/>
      <c r="Z9" s="38"/>
      <c r="AA9" s="38"/>
      <c r="AB9" s="42"/>
      <c r="AC9" s="41"/>
      <c r="AD9" s="7"/>
      <c r="AE9" s="40"/>
      <c r="AF9" s="38"/>
      <c r="AG9" s="38"/>
      <c r="AH9" s="40"/>
      <c r="AI9" s="41"/>
    </row>
    <row r="10" spans="1:35" ht="30.75" customHeight="1" x14ac:dyDescent="0.25">
      <c r="A10" s="7"/>
      <c r="B10" s="9">
        <v>54.12</v>
      </c>
      <c r="C10" s="7"/>
      <c r="D10" s="10">
        <f>J10+P10+X10+AC10+AI10</f>
        <v>180</v>
      </c>
      <c r="E10" s="7"/>
      <c r="F10" s="11">
        <f>#REF!+#REF!+#REF!+#REF!+#REF!+#REF!+#REF!</f>
        <v>1874.5</v>
      </c>
      <c r="G10" s="12">
        <v>20</v>
      </c>
      <c r="H10" s="13">
        <f>B10*G10</f>
        <v>1082.3999999999999</v>
      </c>
      <c r="I10" s="14">
        <f>F10/H10</f>
        <v>1.7317997043606801</v>
      </c>
      <c r="J10" s="10">
        <v>60</v>
      </c>
      <c r="K10" s="7"/>
      <c r="L10" s="15">
        <f>#REF!+#REF!+#REF!+#REF!</f>
        <v>554</v>
      </c>
      <c r="M10" s="12">
        <v>20</v>
      </c>
      <c r="N10" s="13">
        <f>M10*B10</f>
        <v>1082.3999999999999</v>
      </c>
      <c r="O10" s="16">
        <f>L10/N10</f>
        <v>0.51182557280118257</v>
      </c>
      <c r="P10" s="17">
        <v>0</v>
      </c>
      <c r="Q10" s="7"/>
      <c r="R10" s="18">
        <f>GETPIVOTDATA("Somme de Montant de Crédit",#REF!,"Offre de vente","Souscription Prêt Personnel (MyWay)")/1000</f>
        <v>13925.642</v>
      </c>
      <c r="S10" s="19">
        <f>(38617+19462+5270)/1000</f>
        <v>63.348999999999997</v>
      </c>
      <c r="T10" s="20">
        <f>R10+S10</f>
        <v>13988.991</v>
      </c>
      <c r="U10" s="18">
        <v>1100</v>
      </c>
      <c r="V10" s="18">
        <f>U10*10.22</f>
        <v>11242</v>
      </c>
      <c r="W10" s="14">
        <f>T10/V10</f>
        <v>1.2443507383027932</v>
      </c>
      <c r="X10" s="10">
        <v>60</v>
      </c>
      <c r="Y10" s="21">
        <v>460</v>
      </c>
      <c r="Z10" s="21">
        <v>17</v>
      </c>
      <c r="AA10" s="21">
        <f>17*3.54</f>
        <v>60.18</v>
      </c>
      <c r="AB10" s="14">
        <f>Y10/AA10</f>
        <v>7.643735460285809</v>
      </c>
      <c r="AC10" s="10">
        <v>60</v>
      </c>
      <c r="AD10" s="7"/>
      <c r="AE10" s="15">
        <f>#REF!</f>
        <v>546</v>
      </c>
      <c r="AF10" s="22">
        <v>15</v>
      </c>
      <c r="AG10" s="23">
        <f>AF10*B10</f>
        <v>811.8</v>
      </c>
      <c r="AH10" s="16">
        <f>AE10/AG10</f>
        <v>0.67257945306725797</v>
      </c>
      <c r="AI10" s="17">
        <v>0</v>
      </c>
    </row>
    <row r="11" spans="1:35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</row>
    <row r="12" spans="1:35" ht="30.75" customHeight="1" x14ac:dyDescent="0.25">
      <c r="F12" s="24"/>
      <c r="G12" s="25"/>
      <c r="H12" s="25"/>
      <c r="J12" s="24"/>
      <c r="K12" s="24"/>
      <c r="L12" s="24"/>
      <c r="N12" s="24"/>
      <c r="O12" s="24"/>
      <c r="P12" s="24"/>
      <c r="Q12" s="24"/>
      <c r="R12" s="26" t="s">
        <v>26</v>
      </c>
      <c r="S12" s="24"/>
      <c r="Y12" s="26" t="s">
        <v>27</v>
      </c>
    </row>
  </sheetData>
  <mergeCells count="38">
    <mergeCell ref="R8:R9"/>
    <mergeCell ref="S8:S9"/>
    <mergeCell ref="T8:T9"/>
    <mergeCell ref="U8:U9"/>
    <mergeCell ref="AI8:AI9"/>
    <mergeCell ref="W8:W9"/>
    <mergeCell ref="X8:X9"/>
    <mergeCell ref="Y8:Y9"/>
    <mergeCell ref="Z8:Z9"/>
    <mergeCell ref="AA8:AA9"/>
    <mergeCell ref="AB8:AB9"/>
    <mergeCell ref="AC8:AC9"/>
    <mergeCell ref="AE8:AE9"/>
    <mergeCell ref="AF8:AF9"/>
    <mergeCell ref="AG8:AG9"/>
    <mergeCell ref="AH8:AH9"/>
    <mergeCell ref="B6:B9"/>
    <mergeCell ref="D6:D9"/>
    <mergeCell ref="F6:J6"/>
    <mergeCell ref="L6:P6"/>
    <mergeCell ref="R6:AC6"/>
    <mergeCell ref="V8:V9"/>
    <mergeCell ref="F8:F9"/>
    <mergeCell ref="G8:G9"/>
    <mergeCell ref="H8:H9"/>
    <mergeCell ref="I8:I9"/>
    <mergeCell ref="J8:J9"/>
    <mergeCell ref="L8:L9"/>
    <mergeCell ref="M8:M9"/>
    <mergeCell ref="N8:N9"/>
    <mergeCell ref="O8:O9"/>
    <mergeCell ref="P8:P9"/>
    <mergeCell ref="AE6:AI6"/>
    <mergeCell ref="F7:J7"/>
    <mergeCell ref="L7:P7"/>
    <mergeCell ref="R7:X7"/>
    <mergeCell ref="Y7:AC7"/>
    <mergeCell ref="AE7:AI7"/>
  </mergeCells>
  <conditionalFormatting sqref="I10">
    <cfRule type="cellIs" dxfId="9" priority="9" operator="lessThan">
      <formula>#REF!</formula>
    </cfRule>
    <cfRule type="cellIs" dxfId="8" priority="10" operator="greaterThan">
      <formula>#REF!</formula>
    </cfRule>
  </conditionalFormatting>
  <conditionalFormatting sqref="AB10">
    <cfRule type="cellIs" dxfId="7" priority="3" operator="lessThan">
      <formula>#REF!</formula>
    </cfRule>
    <cfRule type="cellIs" dxfId="6" priority="4" operator="greaterThan">
      <formula>#REF!</formula>
    </cfRule>
  </conditionalFormatting>
  <conditionalFormatting sqref="O10">
    <cfRule type="cellIs" dxfId="5" priority="7" operator="lessThan">
      <formula>#REF!</formula>
    </cfRule>
    <cfRule type="cellIs" dxfId="4" priority="8" operator="greaterThan">
      <formula>#REF!</formula>
    </cfRule>
  </conditionalFormatting>
  <conditionalFormatting sqref="W10">
    <cfRule type="cellIs" dxfId="3" priority="5" operator="lessThan">
      <formula>#REF!</formula>
    </cfRule>
    <cfRule type="cellIs" dxfId="2" priority="6" operator="greaterThan">
      <formula>#REF!</formula>
    </cfRule>
  </conditionalFormatting>
  <conditionalFormatting sqref="AH10">
    <cfRule type="cellIs" dxfId="1" priority="1" operator="lessThan">
      <formula>#REF!</formula>
    </cfRule>
    <cfRule type="cellIs" dxfId="0" priority="2" operator="greaterThan">
      <formula>#REF!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A6703043</dc:creator>
  <cp:lastModifiedBy>A6705177</cp:lastModifiedBy>
  <dcterms:created xsi:type="dcterms:W3CDTF">2022-10-28T12:52:24Z</dcterms:created>
  <dcterms:modified xsi:type="dcterms:W3CDTF">2022-11-02T13:08:09Z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cyril.fahrner@cegee.caisse-epargne.fr</vt:lpwstr>
  </property>
  <property fmtid="{D5CDD505-2E9C-101B-9397-08002B2CF9AE}" pid="5" name="MSIP_Label_48a19f0c-bea1-442e-a475-ed109d9ec508_SetDate">
    <vt:lpwstr>2022-10-28T12:52:41.1172624Z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