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Fsgeedrt\directions\GEE MKTG_XPC DRT\Département Marchés et Offres\Communication - Notes d'informations\DMO INF - 24 002 - Ouverture et plafonds d'éligibilité du LEP pour 2024\"/>
    </mc:Choice>
  </mc:AlternateContent>
  <xr:revisionPtr revIDLastSave="0" documentId="8_{335E1FD5-8122-4DE7-84C6-93A5489E31AD}" xr6:coauthVersionLast="47" xr6:coauthVersionMax="47" xr10:uidLastSave="{00000000-0000-0000-0000-000000000000}"/>
  <bookViews>
    <workbookView xWindow="-120" yWindow="-120" windowWidth="29040" windowHeight="15840" firstSheet="3" activeTab="3" xr2:uid="{00000000-000D-0000-FFFF-FFFF00000000}"/>
  </bookViews>
  <sheets>
    <sheet name="Plafonds 2014" sheetId="1" state="hidden" r:id="rId1"/>
    <sheet name="Plafonds 2015" sheetId="2" state="hidden" r:id="rId2"/>
    <sheet name="méthode BPCE" sheetId="3" state="hidden" r:id="rId3"/>
    <sheet name="plafonds 2024" sheetId="4" r:id="rId4"/>
    <sheet name="Feuil1" sheetId="5" state="hidden" r:id="rId5"/>
    <sheet name="article 1417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4" i="4" l="1"/>
  <c r="D22" i="4" s="1"/>
  <c r="C22" i="4"/>
  <c r="B11" i="4" l="1"/>
  <c r="B19" i="4" s="1"/>
  <c r="B26" i="4" s="1"/>
  <c r="C11" i="4"/>
  <c r="C19" i="4" s="1"/>
  <c r="C26" i="4" s="1"/>
  <c r="D11" i="4"/>
  <c r="D19" i="4" s="1"/>
  <c r="D26" i="4" s="1"/>
  <c r="E11" i="4"/>
  <c r="E19" i="4" s="1"/>
  <c r="E26" i="4" s="1"/>
  <c r="B12" i="4"/>
  <c r="B20" i="4" s="1"/>
  <c r="C12" i="4"/>
  <c r="C20" i="4" s="1"/>
  <c r="D12" i="4"/>
  <c r="D20" i="4" s="1"/>
  <c r="E12" i="4"/>
  <c r="B13" i="4"/>
  <c r="B21" i="4" s="1"/>
  <c r="B47" i="4" s="1"/>
  <c r="C13" i="4"/>
  <c r="C21" i="4" s="1"/>
  <c r="C47" i="4" s="1"/>
  <c r="D13" i="4"/>
  <c r="D21" i="4" s="1"/>
  <c r="D47" i="4" s="1"/>
  <c r="E13" i="4"/>
  <c r="E21" i="4" s="1"/>
  <c r="E47" i="4" s="1"/>
  <c r="B17" i="4"/>
  <c r="A47" i="4"/>
  <c r="A48" i="4"/>
  <c r="E20" i="4" l="1"/>
  <c r="E14" i="4"/>
  <c r="D48" i="4"/>
  <c r="C28" i="4"/>
  <c r="C30" i="4" s="1"/>
  <c r="C14" i="4"/>
  <c r="C48" i="4" s="1"/>
  <c r="B14" i="4"/>
  <c r="B22" i="4" s="1"/>
  <c r="B48" i="4" s="1"/>
  <c r="B28" i="4"/>
  <c r="E28" i="4"/>
  <c r="D28" i="4"/>
  <c r="C6" i="4"/>
  <c r="D6" i="4"/>
  <c r="E6" i="4"/>
  <c r="E22" i="4" s="1"/>
  <c r="E48" i="4" s="1"/>
  <c r="B6" i="4"/>
  <c r="C29" i="4" l="1"/>
  <c r="D27" i="4"/>
  <c r="C27" i="4"/>
  <c r="B27" i="4"/>
  <c r="C31" i="4"/>
  <c r="C32" i="4"/>
  <c r="B30" i="4"/>
  <c r="B29" i="4"/>
  <c r="D29" i="4"/>
  <c r="D30" i="4"/>
  <c r="E29" i="4"/>
  <c r="E30" i="4"/>
  <c r="E27" i="4"/>
  <c r="B11" i="2"/>
  <c r="D17" i="2" s="1"/>
  <c r="D20" i="2" s="1"/>
  <c r="C16" i="3"/>
  <c r="C19" i="3" s="1"/>
  <c r="A63" i="3"/>
  <c r="A61" i="3"/>
  <c r="A59" i="3"/>
  <c r="A57" i="3"/>
  <c r="A55" i="3"/>
  <c r="A47" i="3"/>
  <c r="A48" i="3" s="1"/>
  <c r="A49" i="3" s="1"/>
  <c r="A45" i="3"/>
  <c r="A43" i="3"/>
  <c r="A41" i="3"/>
  <c r="A32" i="3"/>
  <c r="A33" i="3" s="1"/>
  <c r="A34" i="3" s="1"/>
  <c r="A35" i="3" s="1"/>
  <c r="A30" i="3"/>
  <c r="A28" i="3"/>
  <c r="A26" i="3"/>
  <c r="B11" i="3"/>
  <c r="B15" i="3" s="1"/>
  <c r="B25" i="3" s="1"/>
  <c r="D9" i="3"/>
  <c r="C9" i="3"/>
  <c r="B9" i="3"/>
  <c r="D8" i="3"/>
  <c r="C8" i="3"/>
  <c r="B8" i="3"/>
  <c r="D9" i="2"/>
  <c r="D8" i="2"/>
  <c r="C9" i="2"/>
  <c r="C8" i="2"/>
  <c r="B9" i="2"/>
  <c r="B8" i="2"/>
  <c r="A63" i="2"/>
  <c r="A61" i="2"/>
  <c r="A59" i="2"/>
  <c r="A57" i="2"/>
  <c r="A55" i="2"/>
  <c r="A47" i="2"/>
  <c r="A48" i="2" s="1"/>
  <c r="A49" i="2" s="1"/>
  <c r="A45" i="2"/>
  <c r="A43" i="2"/>
  <c r="A41" i="2"/>
  <c r="A32" i="2"/>
  <c r="A33" i="2" s="1"/>
  <c r="A34" i="2" s="1"/>
  <c r="A35" i="2" s="1"/>
  <c r="A30" i="2"/>
  <c r="A28" i="2"/>
  <c r="A26" i="2"/>
  <c r="C18" i="2"/>
  <c r="B15" i="1"/>
  <c r="C15" i="1"/>
  <c r="D15" i="1"/>
  <c r="B16" i="1"/>
  <c r="C16" i="1"/>
  <c r="D16" i="1"/>
  <c r="B17" i="1"/>
  <c r="C17" i="1"/>
  <c r="D17" i="1"/>
  <c r="B18" i="1"/>
  <c r="C18" i="1"/>
  <c r="D18" i="1"/>
  <c r="B22" i="1"/>
  <c r="D22" i="1"/>
  <c r="A23" i="1"/>
  <c r="B23" i="1"/>
  <c r="A25" i="1"/>
  <c r="A27" i="1"/>
  <c r="A29" i="1"/>
  <c r="A30" i="1" s="1"/>
  <c r="A31" i="1" s="1"/>
  <c r="A32" i="1" s="1"/>
  <c r="B37" i="1"/>
  <c r="D37" i="1" s="1"/>
  <c r="A38" i="1"/>
  <c r="A40" i="1"/>
  <c r="A42" i="1"/>
  <c r="A44" i="1"/>
  <c r="A45" i="1" s="1"/>
  <c r="A46" i="1" s="1"/>
  <c r="B51" i="1"/>
  <c r="D51" i="1" s="1"/>
  <c r="A52" i="1"/>
  <c r="A54" i="1"/>
  <c r="A56" i="1"/>
  <c r="A58" i="1"/>
  <c r="A60" i="1"/>
  <c r="B17" i="2"/>
  <c r="B19" i="2" s="1"/>
  <c r="B31" i="4" l="1"/>
  <c r="B32" i="4"/>
  <c r="C33" i="4"/>
  <c r="C34" i="4"/>
  <c r="D15" i="2"/>
  <c r="C15" i="2"/>
  <c r="B40" i="2" s="1"/>
  <c r="D40" i="2" s="1"/>
  <c r="B16" i="2"/>
  <c r="D16" i="2"/>
  <c r="D19" i="2" s="1"/>
  <c r="D18" i="3"/>
  <c r="D20" i="3" s="1"/>
  <c r="E31" i="4"/>
  <c r="E32" i="4"/>
  <c r="B15" i="2"/>
  <c r="B25" i="2" s="1"/>
  <c r="D25" i="2" s="1"/>
  <c r="B18" i="2"/>
  <c r="B20" i="2" s="1"/>
  <c r="D18" i="2"/>
  <c r="D31" i="4"/>
  <c r="D32" i="4"/>
  <c r="C17" i="2"/>
  <c r="C20" i="2" s="1"/>
  <c r="C16" i="2"/>
  <c r="C19" i="2" s="1"/>
  <c r="B18" i="3"/>
  <c r="D25" i="3"/>
  <c r="B54" i="2"/>
  <c r="D54" i="2" s="1"/>
  <c r="B52" i="1"/>
  <c r="B38" i="1"/>
  <c r="B20" i="3"/>
  <c r="B19" i="3"/>
  <c r="D23" i="1"/>
  <c r="B24" i="1"/>
  <c r="C17" i="3"/>
  <c r="C20" i="3" s="1"/>
  <c r="D15" i="3"/>
  <c r="B16" i="3"/>
  <c r="B26" i="3" s="1"/>
  <c r="C18" i="3"/>
  <c r="D16" i="3"/>
  <c r="D19" i="3" s="1"/>
  <c r="B17" i="3"/>
  <c r="C15" i="3"/>
  <c r="B40" i="3" s="1"/>
  <c r="D17" i="3"/>
  <c r="B33" i="4" l="1"/>
  <c r="B34" i="4"/>
  <c r="C35" i="4"/>
  <c r="C36" i="4"/>
  <c r="B26" i="2"/>
  <c r="D26" i="2" s="1"/>
  <c r="B41" i="2"/>
  <c r="B42" i="2" s="1"/>
  <c r="E33" i="4"/>
  <c r="E34" i="4"/>
  <c r="D34" i="4"/>
  <c r="D33" i="4"/>
  <c r="B55" i="2"/>
  <c r="D26" i="3"/>
  <c r="B27" i="3"/>
  <c r="B55" i="3"/>
  <c r="B54" i="3"/>
  <c r="D54" i="3" s="1"/>
  <c r="B39" i="1"/>
  <c r="D38" i="1"/>
  <c r="B53" i="1"/>
  <c r="D52" i="1"/>
  <c r="B25" i="1"/>
  <c r="D24" i="1"/>
  <c r="B56" i="2"/>
  <c r="D55" i="2"/>
  <c r="B27" i="2"/>
  <c r="D41" i="2"/>
  <c r="D40" i="3"/>
  <c r="B41" i="3"/>
  <c r="C37" i="4" l="1"/>
  <c r="C38" i="4"/>
  <c r="B35" i="4"/>
  <c r="B36" i="4"/>
  <c r="D35" i="4"/>
  <c r="D36" i="4"/>
  <c r="E35" i="4"/>
  <c r="E36" i="4"/>
  <c r="D53" i="1"/>
  <c r="B54" i="1"/>
  <c r="B56" i="3"/>
  <c r="D55" i="3"/>
  <c r="D41" i="3"/>
  <c r="B42" i="3"/>
  <c r="D27" i="2"/>
  <c r="B28" i="2"/>
  <c r="B28" i="3"/>
  <c r="D27" i="3"/>
  <c r="B43" i="2"/>
  <c r="D42" i="2"/>
  <c r="D56" i="2"/>
  <c r="B57" i="2"/>
  <c r="B26" i="1"/>
  <c r="D25" i="1"/>
  <c r="D39" i="1"/>
  <c r="B40" i="1"/>
  <c r="B38" i="4" l="1"/>
  <c r="B37" i="4"/>
  <c r="C39" i="4"/>
  <c r="C40" i="4"/>
  <c r="D37" i="4"/>
  <c r="D38" i="4"/>
  <c r="E37" i="4"/>
  <c r="E38" i="4"/>
  <c r="D28" i="2"/>
  <c r="B29" i="2"/>
  <c r="D40" i="1"/>
  <c r="B41" i="1"/>
  <c r="B58" i="2"/>
  <c r="D57" i="2"/>
  <c r="B43" i="3"/>
  <c r="D42" i="3"/>
  <c r="D54" i="1"/>
  <c r="B55" i="1"/>
  <c r="D26" i="1"/>
  <c r="B27" i="1"/>
  <c r="D43" i="2"/>
  <c r="B44" i="2"/>
  <c r="D56" i="3"/>
  <c r="B57" i="3"/>
  <c r="B29" i="3"/>
  <c r="D28" i="3"/>
  <c r="C41" i="4" l="1"/>
  <c r="C42" i="4"/>
  <c r="B39" i="4"/>
  <c r="B40" i="4"/>
  <c r="E39" i="4"/>
  <c r="E40" i="4"/>
  <c r="D39" i="4"/>
  <c r="D40" i="4"/>
  <c r="D43" i="3"/>
  <c r="B44" i="3"/>
  <c r="D44" i="2"/>
  <c r="B45" i="2"/>
  <c r="B56" i="1"/>
  <c r="D55" i="1"/>
  <c r="B30" i="2"/>
  <c r="D29" i="2"/>
  <c r="D57" i="3"/>
  <c r="B58" i="3"/>
  <c r="D27" i="1"/>
  <c r="B28" i="1"/>
  <c r="B42" i="1"/>
  <c r="D41" i="1"/>
  <c r="B30" i="3"/>
  <c r="D29" i="3"/>
  <c r="B59" i="2"/>
  <c r="D58" i="2"/>
  <c r="C43" i="4" l="1"/>
  <c r="C44" i="4"/>
  <c r="B42" i="4"/>
  <c r="B41" i="4"/>
  <c r="D41" i="4"/>
  <c r="D42" i="4"/>
  <c r="E41" i="4"/>
  <c r="E42" i="4"/>
  <c r="B29" i="1"/>
  <c r="D28" i="1"/>
  <c r="G24" i="1" s="1"/>
  <c r="G25" i="1" s="1"/>
  <c r="B59" i="3"/>
  <c r="D58" i="3"/>
  <c r="B45" i="3"/>
  <c r="D44" i="3"/>
  <c r="B46" i="2"/>
  <c r="D45" i="2"/>
  <c r="D30" i="3"/>
  <c r="B31" i="3"/>
  <c r="D30" i="2"/>
  <c r="B31" i="2"/>
  <c r="B60" i="2"/>
  <c r="D59" i="2"/>
  <c r="D42" i="1"/>
  <c r="B43" i="1"/>
  <c r="D56" i="1"/>
  <c r="B57" i="1"/>
  <c r="C45" i="4" l="1"/>
  <c r="C46" i="4"/>
  <c r="B43" i="4"/>
  <c r="B44" i="4"/>
  <c r="D43" i="4"/>
  <c r="D44" i="4"/>
  <c r="E43" i="4"/>
  <c r="E44" i="4"/>
  <c r="B44" i="1"/>
  <c r="D43" i="1"/>
  <c r="B32" i="2"/>
  <c r="D31" i="2"/>
  <c r="B47" i="2"/>
  <c r="D46" i="2"/>
  <c r="B60" i="3"/>
  <c r="D59" i="3"/>
  <c r="B58" i="1"/>
  <c r="D57" i="1"/>
  <c r="B32" i="3"/>
  <c r="D31" i="3"/>
  <c r="D60" i="2"/>
  <c r="B61" i="2"/>
  <c r="B46" i="3"/>
  <c r="D45" i="3"/>
  <c r="D29" i="1"/>
  <c r="B30" i="1"/>
  <c r="B46" i="4" l="1"/>
  <c r="B45" i="4"/>
  <c r="E45" i="4"/>
  <c r="E46" i="4"/>
  <c r="D45" i="4"/>
  <c r="D46" i="4"/>
  <c r="D46" i="3"/>
  <c r="B47" i="3"/>
  <c r="B61" i="3"/>
  <c r="D60" i="3"/>
  <c r="D61" i="2"/>
  <c r="B62" i="2"/>
  <c r="D32" i="3"/>
  <c r="B33" i="3"/>
  <c r="B33" i="2"/>
  <c r="D32" i="2"/>
  <c r="D30" i="1"/>
  <c r="B31" i="1"/>
  <c r="D58" i="1"/>
  <c r="B59" i="1"/>
  <c r="D47" i="2"/>
  <c r="B48" i="2"/>
  <c r="B45" i="1"/>
  <c r="D44" i="1"/>
  <c r="D48" i="2" l="1"/>
  <c r="B49" i="2"/>
  <c r="B32" i="1"/>
  <c r="D32" i="1" s="1"/>
  <c r="D31" i="1"/>
  <c r="D33" i="3"/>
  <c r="B34" i="3"/>
  <c r="D61" i="3"/>
  <c r="B62" i="3"/>
  <c r="D59" i="1"/>
  <c r="B60" i="1"/>
  <c r="B63" i="2"/>
  <c r="D62" i="2"/>
  <c r="B48" i="3"/>
  <c r="D47" i="3"/>
  <c r="D45" i="1"/>
  <c r="B46" i="1"/>
  <c r="D33" i="2"/>
  <c r="B34" i="2"/>
  <c r="D62" i="3" l="1"/>
  <c r="B63" i="3"/>
  <c r="D63" i="2"/>
  <c r="B64" i="2"/>
  <c r="D64" i="2" s="1"/>
  <c r="D34" i="2"/>
  <c r="B35" i="2"/>
  <c r="D35" i="2" s="1"/>
  <c r="B61" i="1"/>
  <c r="D61" i="1" s="1"/>
  <c r="D60" i="1"/>
  <c r="B35" i="3"/>
  <c r="D35" i="3" s="1"/>
  <c r="D34" i="3"/>
  <c r="B50" i="2"/>
  <c r="D50" i="2" s="1"/>
  <c r="D49" i="2"/>
  <c r="D46" i="1"/>
  <c r="B47" i="1"/>
  <c r="D47" i="1" s="1"/>
  <c r="D48" i="3"/>
  <c r="B49" i="3"/>
  <c r="D49" i="3" l="1"/>
  <c r="B50" i="3"/>
  <c r="D50" i="3" s="1"/>
  <c r="D63" i="3"/>
  <c r="B64" i="3"/>
  <c r="D64" i="3" s="1"/>
</calcChain>
</file>

<file path=xl/sharedStrings.xml><?xml version="1.0" encoding="utf-8"?>
<sst xmlns="http://schemas.openxmlformats.org/spreadsheetml/2006/main" count="152" uniqueCount="37">
  <si>
    <t>Metropole</t>
  </si>
  <si>
    <t>1 part</t>
  </si>
  <si>
    <t>première demi-part</t>
  </si>
  <si>
    <t>Martinique, Guadeloupe, Réunion</t>
  </si>
  <si>
    <t>Guyane</t>
  </si>
  <si>
    <t>Deuxième demi-part</t>
  </si>
  <si>
    <t>Chaque demi-part supplémentaire</t>
  </si>
  <si>
    <t>Nombre de part</t>
  </si>
  <si>
    <t>Coefficient multiplicateur</t>
  </si>
  <si>
    <t>Plafond RFR LEP</t>
  </si>
  <si>
    <t>Métropole</t>
  </si>
  <si>
    <t>Revalorisation pour 2014</t>
  </si>
  <si>
    <t>Seuil 2014</t>
  </si>
  <si>
    <t>Plafonds 2013 I article 1417</t>
  </si>
  <si>
    <t>Plafond 2014 (estimation DF) I article 1417</t>
  </si>
  <si>
    <t>Guyane Mayotte</t>
  </si>
  <si>
    <t>Guyane,Mayotte</t>
  </si>
  <si>
    <t>Eligibilité LEP</t>
  </si>
  <si>
    <t>Plafond LEP</t>
  </si>
  <si>
    <t>Montant RFR</t>
  </si>
  <si>
    <t>Nombre de parts fiscales</t>
  </si>
  <si>
    <t>Plafond 2015 (estimation DF) I article 1417</t>
  </si>
  <si>
    <t>Plafond 2014 article 1417</t>
  </si>
  <si>
    <t xml:space="preserve">Revalorisation </t>
  </si>
  <si>
    <t>Seuil 2015</t>
  </si>
  <si>
    <t>Chaque quart de part supplémentaire</t>
  </si>
  <si>
    <t>Premier quart de part</t>
  </si>
  <si>
    <t>Coefficient mult.</t>
  </si>
  <si>
    <t>Quart de part</t>
  </si>
  <si>
    <t>quart de part</t>
  </si>
  <si>
    <t>Nombre de parts</t>
  </si>
  <si>
    <t>Mayotte</t>
  </si>
  <si>
    <t>Revalorisation 2024</t>
  </si>
  <si>
    <t>Estimation des seuils de RFR  prévus au I article 1417 applicables pour l'imposition établie en 2023</t>
  </si>
  <si>
    <t>Estimation des Plafonds de RFR pour éligibilité LEP 2024</t>
  </si>
  <si>
    <t>Estimation des plafonds de RFR - Eligibilité LEP 2024 selon le nombre de parts</t>
  </si>
  <si>
    <t>Rappel des seuils de RFR 2023 prévus au I article 1417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</si>
</sst>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* #,##0.00\ &quot;€&quot;_-;\-* #,##0.00\ &quot;€&quot;_-;_-* &quot;-&quot;??\ &quot;€&quot;_-;_-@_-"/>
    <numFmt numFmtId="164" formatCode="#,##0.00\ &quot;€&quot;"/>
    <numFmt numFmtId="165" formatCode="0.0%"/>
    <numFmt numFmtId="166" formatCode="#,##0.0\ &quot;€&quot;"/>
    <numFmt numFmtId="167" formatCode="#,##0\ &quot;€&quot;"/>
    <numFmt numFmtId="168" formatCode="_-* #,##0\ [$€-40C]_-;\-* #,##0\ [$€-40C]_-;_-* &quot;-&quot;??\ [$€-40C]_-;_-@_-"/>
    <numFmt numFmtId="169" formatCode="_-* #,##0\ &quot;€&quot;_-;\-* #,##0\ &quot;€&quot;_-;_-* &quot;-&quot;??\ &quot;€&quot;_-;_-@_-"/>
  </numFmts>
  <fonts count="5" x14ac:knownFonts="1">
    <font>
      <sz val="10"/>
      <name val="Arial"/>
    </font>
    <font>
      <sz val="10"/>
      <name val="Arial"/>
    </font>
    <font>
      <sz val="8"/>
      <name val="Arial"/>
    </font>
    <font>
      <b/>
      <sz val="10"/>
      <name val="Arial"/>
      <family val="2"/>
    </font>
    <font>
      <sz val="10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 tint="0.599963377788628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3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164" fontId="0" fillId="0" borderId="0" xfId="0" applyNumberFormat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164" fontId="0" fillId="0" borderId="0" xfId="0" applyNumberFormat="1" applyBorder="1" applyAlignment="1">
      <alignment horizontal="center" vertical="center" wrapText="1"/>
    </xf>
    <xf numFmtId="9" fontId="0" fillId="0" borderId="0" xfId="2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9" fontId="3" fillId="0" borderId="0" xfId="2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right"/>
    </xf>
    <xf numFmtId="0" fontId="0" fillId="0" borderId="0" xfId="0" applyAlignment="1">
      <alignment horizontal="right" wrapText="1"/>
    </xf>
    <xf numFmtId="0" fontId="0" fillId="0" borderId="0" xfId="0" applyFill="1" applyBorder="1" applyAlignment="1">
      <alignment horizontal="center" vertical="center" wrapText="1"/>
    </xf>
    <xf numFmtId="165" fontId="0" fillId="0" borderId="0" xfId="2" applyNumberFormat="1" applyFont="1"/>
    <xf numFmtId="164" fontId="0" fillId="0" borderId="0" xfId="0" applyNumberFormat="1"/>
    <xf numFmtId="0" fontId="0" fillId="0" borderId="2" xfId="0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67" fontId="4" fillId="0" borderId="1" xfId="0" applyNumberFormat="1" applyFont="1" applyBorder="1" applyAlignment="1">
      <alignment horizontal="center" vertical="center" wrapText="1"/>
    </xf>
    <xf numFmtId="166" fontId="4" fillId="0" borderId="1" xfId="0" applyNumberFormat="1" applyFont="1" applyBorder="1" applyAlignment="1">
      <alignment horizontal="center" vertical="center" wrapText="1"/>
    </xf>
    <xf numFmtId="166" fontId="0" fillId="0" borderId="1" xfId="0" applyNumberFormat="1" applyBorder="1" applyAlignment="1">
      <alignment horizontal="center" vertical="center" wrapText="1"/>
    </xf>
    <xf numFmtId="167" fontId="0" fillId="0" borderId="1" xfId="0" applyNumberFormat="1" applyBorder="1" applyAlignment="1">
      <alignment horizontal="center" vertical="center" wrapText="1"/>
    </xf>
    <xf numFmtId="0" fontId="0" fillId="0" borderId="0" xfId="0" applyBorder="1"/>
    <xf numFmtId="168" fontId="0" fillId="0" borderId="0" xfId="0" applyNumberFormat="1"/>
    <xf numFmtId="0" fontId="4" fillId="0" borderId="0" xfId="0" applyFont="1" applyBorder="1" applyAlignment="1">
      <alignment horizontal="center" vertical="center" wrapText="1"/>
    </xf>
    <xf numFmtId="167" fontId="4" fillId="0" borderId="0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165" fontId="0" fillId="0" borderId="3" xfId="2" applyNumberFormat="1" applyFont="1" applyBorder="1" applyAlignment="1">
      <alignment vertical="center"/>
    </xf>
    <xf numFmtId="0" fontId="0" fillId="0" borderId="3" xfId="0" applyBorder="1"/>
    <xf numFmtId="0" fontId="0" fillId="0" borderId="3" xfId="0" applyBorder="1" applyAlignment="1">
      <alignment vertical="center"/>
    </xf>
    <xf numFmtId="169" fontId="0" fillId="0" borderId="1" xfId="1" applyNumberFormat="1" applyFont="1" applyBorder="1" applyAlignment="1">
      <alignment horizontal="center" vertical="center" wrapText="1"/>
    </xf>
    <xf numFmtId="169" fontId="0" fillId="0" borderId="1" xfId="1" applyNumberFormat="1" applyFont="1" applyBorder="1" applyAlignment="1">
      <alignment horizontal="center" vertical="center"/>
    </xf>
    <xf numFmtId="167" fontId="0" fillId="0" borderId="0" xfId="0" applyNumberFormat="1" applyFill="1" applyBorder="1" applyAlignment="1">
      <alignment horizontal="center" vertical="center" wrapText="1"/>
    </xf>
    <xf numFmtId="167" fontId="4" fillId="0" borderId="0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3">
    <cellStyle name="Monétaire" xfId="1" builtinId="4"/>
    <cellStyle name="Normal" xfId="0" builtinId="0"/>
    <cellStyle name="Pourcentag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381874" cy="1581149"/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 txBox="1"/>
      </xdr:nvSpPr>
      <xdr:spPr>
        <a:xfrm>
          <a:off x="0" y="0"/>
          <a:ext cx="7381874" cy="15811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fr-FR" sz="1100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. – Les dispositions des articles 1391 et 1391 B sont applicables aux contribuables dont le montant des revenus de l'année précédant celle au titre de laquelle l'imposition est établie n'excède pas la somme de 11 885 €, pour la première part de quotient familial, majorée de 3 174 € pour chaque demi-part supplémentaire, retenues pour le calcul de l'impôt sur le revenu afférent auxdits revenus. Pour la Martinique, la Guadeloupe et la Réunion, les montants des revenus sont fixés à 14 064 € pour la première part, majorés de 3 359 € pour la première demi-part et 3 174 € pour chaque demi-part supplémentaire à compter de la deuxième. Pour la Guyane ces montants sont fixés respectivement à 14 703 €, 4 047 € et 3 174 €. Pour Mayotte, ces montants sont fixés, respectivement, à 22 036 €, 6 063 € et 4 754 €.</a:t>
          </a:r>
          <a:endParaRPr lang="fr-FR">
            <a:effectLst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4:G61"/>
  <sheetViews>
    <sheetView topLeftCell="A4" workbookViewId="0">
      <selection activeCell="B18" sqref="B18"/>
    </sheetView>
  </sheetViews>
  <sheetFormatPr baseColWidth="10" defaultRowHeight="12.75" x14ac:dyDescent="0.2"/>
  <cols>
    <col min="1" max="1" width="26.7109375" customWidth="1"/>
    <col min="2" max="3" width="16.7109375" customWidth="1"/>
    <col min="4" max="4" width="19.28515625" customWidth="1"/>
    <col min="5" max="5" width="4.28515625" customWidth="1"/>
    <col min="6" max="6" width="25.140625" customWidth="1"/>
    <col min="7" max="7" width="24.7109375" style="14" customWidth="1"/>
  </cols>
  <sheetData>
    <row r="4" spans="1:7" x14ac:dyDescent="0.2">
      <c r="A4" s="40" t="s">
        <v>13</v>
      </c>
      <c r="B4" s="41"/>
      <c r="C4" s="41"/>
      <c r="D4" s="41"/>
    </row>
    <row r="5" spans="1:7" ht="38.25" x14ac:dyDescent="0.2">
      <c r="A5" s="3" t="s">
        <v>7</v>
      </c>
      <c r="B5" s="3" t="s">
        <v>0</v>
      </c>
      <c r="C5" s="3" t="s">
        <v>3</v>
      </c>
      <c r="D5" s="3" t="s">
        <v>4</v>
      </c>
      <c r="F5" s="1"/>
      <c r="G5" s="15"/>
    </row>
    <row r="6" spans="1:7" ht="17.25" customHeight="1" x14ac:dyDescent="0.2">
      <c r="A6" s="3" t="s">
        <v>1</v>
      </c>
      <c r="B6" s="4">
        <v>10224</v>
      </c>
      <c r="C6" s="4">
        <v>12098</v>
      </c>
      <c r="D6" s="4">
        <v>12650</v>
      </c>
      <c r="F6" s="1"/>
      <c r="G6" s="15"/>
    </row>
    <row r="7" spans="1:7" ht="19.5" customHeight="1" x14ac:dyDescent="0.2">
      <c r="A7" s="3" t="s">
        <v>2</v>
      </c>
      <c r="B7" s="4">
        <v>2730</v>
      </c>
      <c r="C7" s="4">
        <v>2890</v>
      </c>
      <c r="D7" s="4">
        <v>3482</v>
      </c>
      <c r="F7" s="1"/>
      <c r="G7" s="15"/>
    </row>
    <row r="8" spans="1:7" ht="17.25" customHeight="1" x14ac:dyDescent="0.2">
      <c r="A8" s="3" t="s">
        <v>5</v>
      </c>
      <c r="B8" s="4">
        <v>2730</v>
      </c>
      <c r="C8" s="4">
        <v>2730</v>
      </c>
      <c r="D8" s="4">
        <v>2730</v>
      </c>
      <c r="F8" s="1"/>
      <c r="G8" s="15"/>
    </row>
    <row r="9" spans="1:7" ht="31.5" customHeight="1" x14ac:dyDescent="0.2">
      <c r="A9" s="3" t="s">
        <v>6</v>
      </c>
      <c r="B9" s="4">
        <v>2730</v>
      </c>
      <c r="C9" s="4">
        <v>2730</v>
      </c>
      <c r="D9" s="4">
        <v>2730</v>
      </c>
      <c r="F9" s="1"/>
      <c r="G9" s="15"/>
    </row>
    <row r="10" spans="1:7" ht="18" customHeight="1" x14ac:dyDescent="0.2">
      <c r="A10" s="6"/>
      <c r="B10" s="7"/>
      <c r="C10" s="7"/>
      <c r="D10" s="7"/>
      <c r="F10" s="1"/>
      <c r="G10" s="15"/>
    </row>
    <row r="11" spans="1:7" ht="18" customHeight="1" x14ac:dyDescent="0.2">
      <c r="A11" s="9" t="s">
        <v>11</v>
      </c>
      <c r="B11" s="10">
        <v>0.04</v>
      </c>
      <c r="C11" s="7"/>
      <c r="D11" s="7"/>
      <c r="F11" s="1"/>
      <c r="G11" s="15"/>
    </row>
    <row r="12" spans="1:7" ht="18" customHeight="1" x14ac:dyDescent="0.2">
      <c r="A12" s="6"/>
      <c r="B12" s="8"/>
      <c r="C12" s="7"/>
      <c r="D12" s="7"/>
      <c r="F12" s="1"/>
      <c r="G12" s="15"/>
    </row>
    <row r="13" spans="1:7" ht="18" customHeight="1" x14ac:dyDescent="0.2">
      <c r="A13" s="40" t="s">
        <v>14</v>
      </c>
      <c r="B13" s="41"/>
      <c r="C13" s="41"/>
      <c r="D13" s="41"/>
      <c r="F13" s="1"/>
      <c r="G13" s="15"/>
    </row>
    <row r="14" spans="1:7" ht="38.25" customHeight="1" x14ac:dyDescent="0.2">
      <c r="A14" s="3" t="s">
        <v>7</v>
      </c>
      <c r="B14" s="3" t="s">
        <v>0</v>
      </c>
      <c r="C14" s="3" t="s">
        <v>3</v>
      </c>
      <c r="D14" s="3" t="s">
        <v>16</v>
      </c>
      <c r="F14" s="1"/>
      <c r="G14" s="15"/>
    </row>
    <row r="15" spans="1:7" ht="18" customHeight="1" x14ac:dyDescent="0.2">
      <c r="A15" s="3" t="s">
        <v>1</v>
      </c>
      <c r="B15" s="4">
        <f>ROUND(B6+(B6*B11),0)</f>
        <v>10633</v>
      </c>
      <c r="C15" s="4">
        <f>ROUND(C6+(C6*B11),0)</f>
        <v>12582</v>
      </c>
      <c r="D15" s="4">
        <f>ROUND(D6+(D6*B11),0)</f>
        <v>13156</v>
      </c>
      <c r="F15" s="1"/>
      <c r="G15" s="15"/>
    </row>
    <row r="16" spans="1:7" ht="18" customHeight="1" x14ac:dyDescent="0.2">
      <c r="A16" s="3" t="s">
        <v>2</v>
      </c>
      <c r="B16" s="4">
        <f>ROUND(B7+(B7*$B11),0)</f>
        <v>2839</v>
      </c>
      <c r="C16" s="4">
        <f>ROUND(C7+(C7*B11),0)</f>
        <v>3006</v>
      </c>
      <c r="D16" s="4">
        <f>ROUND(D7+(D7*B11),0)</f>
        <v>3621</v>
      </c>
      <c r="F16" s="1"/>
      <c r="G16" s="15"/>
    </row>
    <row r="17" spans="1:7" ht="18" customHeight="1" x14ac:dyDescent="0.2">
      <c r="A17" s="3" t="s">
        <v>5</v>
      </c>
      <c r="B17" s="4">
        <f>ROUND(B8+(B8*B11),0)</f>
        <v>2839</v>
      </c>
      <c r="C17" s="4">
        <f>ROUND(C8+(C8*B11),0)</f>
        <v>2839</v>
      </c>
      <c r="D17" s="4">
        <f>ROUND(D8+(D8*B11),0)</f>
        <v>2839</v>
      </c>
      <c r="F17" s="1"/>
      <c r="G17" s="15"/>
    </row>
    <row r="18" spans="1:7" ht="27.75" customHeight="1" x14ac:dyDescent="0.2">
      <c r="A18" s="3" t="s">
        <v>6</v>
      </c>
      <c r="B18" s="4">
        <f>ROUND(B9+(B9*B11),0)</f>
        <v>2839</v>
      </c>
      <c r="C18" s="4">
        <f>ROUND(C9+(C9*B11),0)</f>
        <v>2839</v>
      </c>
      <c r="D18" s="4">
        <f>ROUND(D9+(D9*B11),0)</f>
        <v>2839</v>
      </c>
      <c r="F18" s="1"/>
      <c r="G18" s="15"/>
    </row>
    <row r="19" spans="1:7" ht="18" customHeight="1" x14ac:dyDescent="0.2">
      <c r="A19" s="6"/>
      <c r="B19" s="7"/>
      <c r="C19" s="7"/>
      <c r="D19" s="7"/>
      <c r="F19" s="1"/>
      <c r="G19" s="15"/>
    </row>
    <row r="20" spans="1:7" x14ac:dyDescent="0.2">
      <c r="A20" s="40" t="s">
        <v>10</v>
      </c>
      <c r="B20" s="41"/>
      <c r="C20" s="41"/>
      <c r="D20" s="41"/>
      <c r="E20" s="5"/>
      <c r="F20" s="1"/>
      <c r="G20" s="15"/>
    </row>
    <row r="21" spans="1:7" ht="25.5" x14ac:dyDescent="0.2">
      <c r="A21" s="12" t="s">
        <v>7</v>
      </c>
      <c r="B21" s="13" t="s">
        <v>12</v>
      </c>
      <c r="C21" s="13" t="s">
        <v>8</v>
      </c>
      <c r="D21" s="13" t="s">
        <v>9</v>
      </c>
      <c r="F21" s="1"/>
      <c r="G21" s="15"/>
    </row>
    <row r="22" spans="1:7" x14ac:dyDescent="0.2">
      <c r="A22" s="3">
        <v>1</v>
      </c>
      <c r="B22" s="4">
        <f>B15</f>
        <v>10633</v>
      </c>
      <c r="C22" s="11">
        <v>1.8</v>
      </c>
      <c r="D22" s="4">
        <f>ROUNDUP(B22*C22,0)</f>
        <v>19140</v>
      </c>
      <c r="F22" s="1" t="s">
        <v>19</v>
      </c>
      <c r="G22" s="15">
        <v>50000</v>
      </c>
    </row>
    <row r="23" spans="1:7" x14ac:dyDescent="0.2">
      <c r="A23" s="3">
        <f>A22+0.5</f>
        <v>1.5</v>
      </c>
      <c r="B23" s="4">
        <f>B15+B16</f>
        <v>13472</v>
      </c>
      <c r="C23" s="11">
        <v>1.8</v>
      </c>
      <c r="D23" s="4">
        <f t="shared" ref="D23:D32" si="0">ROUNDUP(B23*C23,0)</f>
        <v>24250</v>
      </c>
      <c r="F23" s="1" t="s">
        <v>20</v>
      </c>
      <c r="G23" s="15">
        <v>4</v>
      </c>
    </row>
    <row r="24" spans="1:7" x14ac:dyDescent="0.2">
      <c r="A24" s="3">
        <v>2</v>
      </c>
      <c r="B24" s="4">
        <f>B23+B17</f>
        <v>16311</v>
      </c>
      <c r="C24" s="11">
        <v>1.8</v>
      </c>
      <c r="D24" s="4">
        <f t="shared" si="0"/>
        <v>29360</v>
      </c>
      <c r="F24" s="1" t="s">
        <v>18</v>
      </c>
      <c r="G24" s="15">
        <f>IF(G23=A22,D22,IF(G23=A23,D23,IF(G23=A24,D24,IF(G23=A25,D25,IF(G23=A26,D26,IF(G23=A27,D27,IF(G23=A28,D28,IF(G23=A29,D29,"Nous ne pouvons pas calculer votre plafond d'éligibilité LEP"))))))))</f>
        <v>49801</v>
      </c>
    </row>
    <row r="25" spans="1:7" x14ac:dyDescent="0.2">
      <c r="A25" s="3">
        <f>A24+0.5</f>
        <v>2.5</v>
      </c>
      <c r="B25" s="4">
        <f>B24+B18</f>
        <v>19150</v>
      </c>
      <c r="C25" s="11">
        <v>1.8</v>
      </c>
      <c r="D25" s="4">
        <f t="shared" si="0"/>
        <v>34470</v>
      </c>
      <c r="F25" s="1" t="s">
        <v>17</v>
      </c>
      <c r="G25" s="15" t="str">
        <f>IF(G24-G22&gt;=0,"oui","non")</f>
        <v>non</v>
      </c>
    </row>
    <row r="26" spans="1:7" x14ac:dyDescent="0.2">
      <c r="A26" s="3">
        <v>3</v>
      </c>
      <c r="B26" s="4">
        <f>B25+B18</f>
        <v>21989</v>
      </c>
      <c r="C26" s="11">
        <v>1.8</v>
      </c>
      <c r="D26" s="4">
        <f t="shared" si="0"/>
        <v>39581</v>
      </c>
      <c r="F26" s="1"/>
      <c r="G26" s="15"/>
    </row>
    <row r="27" spans="1:7" x14ac:dyDescent="0.2">
      <c r="A27" s="3">
        <f>A26+0.5</f>
        <v>3.5</v>
      </c>
      <c r="B27" s="4">
        <f>+B26+B18</f>
        <v>24828</v>
      </c>
      <c r="C27" s="11">
        <v>1.8</v>
      </c>
      <c r="D27" s="4">
        <f t="shared" si="0"/>
        <v>44691</v>
      </c>
      <c r="F27" s="1"/>
      <c r="G27" s="15"/>
    </row>
    <row r="28" spans="1:7" x14ac:dyDescent="0.2">
      <c r="A28" s="3">
        <v>4</v>
      </c>
      <c r="B28" s="4">
        <f>+B27+B18</f>
        <v>27667</v>
      </c>
      <c r="C28" s="11">
        <v>1.8</v>
      </c>
      <c r="D28" s="4">
        <f t="shared" si="0"/>
        <v>49801</v>
      </c>
      <c r="F28" s="1"/>
      <c r="G28" s="15"/>
    </row>
    <row r="29" spans="1:7" x14ac:dyDescent="0.2">
      <c r="A29" s="3">
        <f>A28+0.5</f>
        <v>4.5</v>
      </c>
      <c r="B29" s="4">
        <f>+B28+B18</f>
        <v>30506</v>
      </c>
      <c r="C29" s="11">
        <v>1.8</v>
      </c>
      <c r="D29" s="4">
        <f t="shared" si="0"/>
        <v>54911</v>
      </c>
      <c r="F29" s="1"/>
      <c r="G29" s="15"/>
    </row>
    <row r="30" spans="1:7" x14ac:dyDescent="0.2">
      <c r="A30" s="3">
        <f>A29+0.5</f>
        <v>5</v>
      </c>
      <c r="B30" s="4">
        <f>B29+B18</f>
        <v>33345</v>
      </c>
      <c r="C30" s="11">
        <v>1.8</v>
      </c>
      <c r="D30" s="4">
        <f t="shared" si="0"/>
        <v>60021</v>
      </c>
      <c r="F30" s="1"/>
      <c r="G30" s="15"/>
    </row>
    <row r="31" spans="1:7" x14ac:dyDescent="0.2">
      <c r="A31" s="3">
        <f>A30+0.5</f>
        <v>5.5</v>
      </c>
      <c r="B31" s="4">
        <f>B30+B18</f>
        <v>36184</v>
      </c>
      <c r="C31" s="11">
        <v>1.8</v>
      </c>
      <c r="D31" s="4">
        <f t="shared" si="0"/>
        <v>65132</v>
      </c>
      <c r="F31" s="1"/>
      <c r="G31" s="15"/>
    </row>
    <row r="32" spans="1:7" x14ac:dyDescent="0.2">
      <c r="A32" s="3">
        <f>A31+0.5</f>
        <v>6</v>
      </c>
      <c r="B32" s="4">
        <f>B31+B18</f>
        <v>39023</v>
      </c>
      <c r="C32" s="11">
        <v>1.8</v>
      </c>
      <c r="D32" s="4">
        <f t="shared" si="0"/>
        <v>70242</v>
      </c>
      <c r="F32" s="1"/>
      <c r="G32" s="15"/>
    </row>
    <row r="33" spans="1:7" x14ac:dyDescent="0.2">
      <c r="A33" s="2"/>
      <c r="B33" s="2"/>
      <c r="C33" s="2"/>
      <c r="D33" s="2"/>
      <c r="F33" s="1"/>
      <c r="G33" s="15"/>
    </row>
    <row r="34" spans="1:7" x14ac:dyDescent="0.2">
      <c r="A34" s="2"/>
      <c r="B34" s="2"/>
      <c r="C34" s="2"/>
      <c r="D34" s="2"/>
      <c r="E34" s="1"/>
      <c r="F34" s="1"/>
      <c r="G34" s="15"/>
    </row>
    <row r="35" spans="1:7" x14ac:dyDescent="0.2">
      <c r="A35" s="40" t="s">
        <v>3</v>
      </c>
      <c r="B35" s="41"/>
      <c r="C35" s="41"/>
      <c r="D35" s="41"/>
      <c r="E35" s="1"/>
      <c r="F35" s="1"/>
      <c r="G35" s="15"/>
    </row>
    <row r="36" spans="1:7" ht="25.5" x14ac:dyDescent="0.2">
      <c r="A36" s="12" t="s">
        <v>7</v>
      </c>
      <c r="B36" s="13" t="s">
        <v>12</v>
      </c>
      <c r="C36" s="13" t="s">
        <v>8</v>
      </c>
      <c r="D36" s="13" t="s">
        <v>9</v>
      </c>
      <c r="E36" s="1"/>
      <c r="F36" s="1"/>
      <c r="G36" s="15"/>
    </row>
    <row r="37" spans="1:7" x14ac:dyDescent="0.2">
      <c r="A37" s="3">
        <v>1</v>
      </c>
      <c r="B37" s="4">
        <f>C15</f>
        <v>12582</v>
      </c>
      <c r="C37" s="11">
        <v>1.8</v>
      </c>
      <c r="D37" s="4">
        <f>ROUNDUP(B37*C37,0)</f>
        <v>22648</v>
      </c>
    </row>
    <row r="38" spans="1:7" x14ac:dyDescent="0.2">
      <c r="A38" s="3">
        <f>A37+0.5</f>
        <v>1.5</v>
      </c>
      <c r="B38" s="4">
        <f>B37+C16</f>
        <v>15588</v>
      </c>
      <c r="C38" s="11">
        <v>1.8</v>
      </c>
      <c r="D38" s="4">
        <f t="shared" ref="D38:D47" si="1">ROUNDUP(B38*C38,0)</f>
        <v>28059</v>
      </c>
    </row>
    <row r="39" spans="1:7" x14ac:dyDescent="0.2">
      <c r="A39" s="3">
        <v>2</v>
      </c>
      <c r="B39" s="4">
        <f>B38+C17</f>
        <v>18427</v>
      </c>
      <c r="C39" s="11">
        <v>1.8</v>
      </c>
      <c r="D39" s="4">
        <f t="shared" si="1"/>
        <v>33169</v>
      </c>
    </row>
    <row r="40" spans="1:7" x14ac:dyDescent="0.2">
      <c r="A40" s="3">
        <f>A39+0.5</f>
        <v>2.5</v>
      </c>
      <c r="B40" s="4">
        <f>B39+C18</f>
        <v>21266</v>
      </c>
      <c r="C40" s="11">
        <v>1.8</v>
      </c>
      <c r="D40" s="4">
        <f t="shared" si="1"/>
        <v>38279</v>
      </c>
    </row>
    <row r="41" spans="1:7" x14ac:dyDescent="0.2">
      <c r="A41" s="3">
        <v>3</v>
      </c>
      <c r="B41" s="4">
        <f>B40+C18</f>
        <v>24105</v>
      </c>
      <c r="C41" s="11">
        <v>1.8</v>
      </c>
      <c r="D41" s="4">
        <f t="shared" si="1"/>
        <v>43389</v>
      </c>
    </row>
    <row r="42" spans="1:7" x14ac:dyDescent="0.2">
      <c r="A42" s="3">
        <f>A41+0.5</f>
        <v>3.5</v>
      </c>
      <c r="B42" s="4">
        <f>B41+D18</f>
        <v>26944</v>
      </c>
      <c r="C42" s="11">
        <v>1.8</v>
      </c>
      <c r="D42" s="4">
        <f t="shared" si="1"/>
        <v>48500</v>
      </c>
    </row>
    <row r="43" spans="1:7" x14ac:dyDescent="0.2">
      <c r="A43" s="3">
        <v>4</v>
      </c>
      <c r="B43" s="4">
        <f>B42+C18</f>
        <v>29783</v>
      </c>
      <c r="C43" s="11">
        <v>1.8</v>
      </c>
      <c r="D43" s="4">
        <f t="shared" si="1"/>
        <v>53610</v>
      </c>
    </row>
    <row r="44" spans="1:7" x14ac:dyDescent="0.2">
      <c r="A44" s="3">
        <f>A43+0.5</f>
        <v>4.5</v>
      </c>
      <c r="B44" s="4">
        <f>B43+C18</f>
        <v>32622</v>
      </c>
      <c r="C44" s="11">
        <v>1.8</v>
      </c>
      <c r="D44" s="4">
        <f t="shared" si="1"/>
        <v>58720</v>
      </c>
    </row>
    <row r="45" spans="1:7" x14ac:dyDescent="0.2">
      <c r="A45" s="3">
        <f>A44+0.5</f>
        <v>5</v>
      </c>
      <c r="B45" s="4">
        <f>B44+C18</f>
        <v>35461</v>
      </c>
      <c r="C45" s="11">
        <v>1.8</v>
      </c>
      <c r="D45" s="4">
        <f t="shared" si="1"/>
        <v>63830</v>
      </c>
    </row>
    <row r="46" spans="1:7" x14ac:dyDescent="0.2">
      <c r="A46" s="3">
        <f>A45+0.5</f>
        <v>5.5</v>
      </c>
      <c r="B46" s="4">
        <f>B45+C18</f>
        <v>38300</v>
      </c>
      <c r="C46" s="11">
        <v>1.8</v>
      </c>
      <c r="D46" s="4">
        <f t="shared" si="1"/>
        <v>68940</v>
      </c>
    </row>
    <row r="47" spans="1:7" x14ac:dyDescent="0.2">
      <c r="A47" s="3">
        <v>6</v>
      </c>
      <c r="B47" s="4">
        <f>B46+C18</f>
        <v>41139</v>
      </c>
      <c r="C47" s="11">
        <v>1.8</v>
      </c>
      <c r="D47" s="4">
        <f t="shared" si="1"/>
        <v>74051</v>
      </c>
    </row>
    <row r="49" spans="1:4" x14ac:dyDescent="0.2">
      <c r="A49" s="40" t="s">
        <v>15</v>
      </c>
      <c r="B49" s="41"/>
      <c r="C49" s="41"/>
      <c r="D49" s="41"/>
    </row>
    <row r="50" spans="1:4" ht="25.5" x14ac:dyDescent="0.2">
      <c r="A50" s="12" t="s">
        <v>7</v>
      </c>
      <c r="B50" s="13" t="s">
        <v>12</v>
      </c>
      <c r="C50" s="13" t="s">
        <v>8</v>
      </c>
      <c r="D50" s="13" t="s">
        <v>9</v>
      </c>
    </row>
    <row r="51" spans="1:4" x14ac:dyDescent="0.2">
      <c r="A51" s="3">
        <v>1</v>
      </c>
      <c r="B51" s="4">
        <f>D15</f>
        <v>13156</v>
      </c>
      <c r="C51" s="11">
        <v>1.8</v>
      </c>
      <c r="D51" s="4">
        <f>ROUNDUP(B51*C51,0)</f>
        <v>23681</v>
      </c>
    </row>
    <row r="52" spans="1:4" x14ac:dyDescent="0.2">
      <c r="A52" s="3">
        <f>A51+0.5</f>
        <v>1.5</v>
      </c>
      <c r="B52" s="4">
        <f>B51+D16</f>
        <v>16777</v>
      </c>
      <c r="C52" s="11">
        <v>1.8</v>
      </c>
      <c r="D52" s="4">
        <f t="shared" ref="D52:D61" si="2">ROUNDUP(B52*C52,0)</f>
        <v>30199</v>
      </c>
    </row>
    <row r="53" spans="1:4" x14ac:dyDescent="0.2">
      <c r="A53" s="3">
        <v>2</v>
      </c>
      <c r="B53" s="4">
        <f>B52+D17</f>
        <v>19616</v>
      </c>
      <c r="C53" s="11">
        <v>1.8</v>
      </c>
      <c r="D53" s="4">
        <f t="shared" si="2"/>
        <v>35309</v>
      </c>
    </row>
    <row r="54" spans="1:4" x14ac:dyDescent="0.2">
      <c r="A54" s="3">
        <f>A53+0.5</f>
        <v>2.5</v>
      </c>
      <c r="B54" s="4">
        <f>B53+D18</f>
        <v>22455</v>
      </c>
      <c r="C54" s="11">
        <v>1.8</v>
      </c>
      <c r="D54" s="4">
        <f t="shared" si="2"/>
        <v>40419</v>
      </c>
    </row>
    <row r="55" spans="1:4" x14ac:dyDescent="0.2">
      <c r="A55" s="3">
        <v>3</v>
      </c>
      <c r="B55" s="4">
        <f>B54+D18</f>
        <v>25294</v>
      </c>
      <c r="C55" s="11">
        <v>1.8</v>
      </c>
      <c r="D55" s="4">
        <f t="shared" si="2"/>
        <v>45530</v>
      </c>
    </row>
    <row r="56" spans="1:4" x14ac:dyDescent="0.2">
      <c r="A56" s="3">
        <f>A55+0.5</f>
        <v>3.5</v>
      </c>
      <c r="B56" s="4">
        <f>B55+D18</f>
        <v>28133</v>
      </c>
      <c r="C56" s="11">
        <v>1.8</v>
      </c>
      <c r="D56" s="4">
        <f t="shared" si="2"/>
        <v>50640</v>
      </c>
    </row>
    <row r="57" spans="1:4" x14ac:dyDescent="0.2">
      <c r="A57" s="3">
        <v>4</v>
      </c>
      <c r="B57" s="4">
        <f>B56+D18</f>
        <v>30972</v>
      </c>
      <c r="C57" s="11">
        <v>1.8</v>
      </c>
      <c r="D57" s="4">
        <f t="shared" si="2"/>
        <v>55750</v>
      </c>
    </row>
    <row r="58" spans="1:4" x14ac:dyDescent="0.2">
      <c r="A58" s="3">
        <f>A57+0.5</f>
        <v>4.5</v>
      </c>
      <c r="B58" s="4">
        <f>B57+D18</f>
        <v>33811</v>
      </c>
      <c r="C58" s="11">
        <v>1.8</v>
      </c>
      <c r="D58" s="4">
        <f t="shared" si="2"/>
        <v>60860</v>
      </c>
    </row>
    <row r="59" spans="1:4" x14ac:dyDescent="0.2">
      <c r="A59" s="3">
        <v>5</v>
      </c>
      <c r="B59" s="4">
        <f>B58+D18</f>
        <v>36650</v>
      </c>
      <c r="C59" s="11">
        <v>1.8</v>
      </c>
      <c r="D59" s="4">
        <f t="shared" si="2"/>
        <v>65970</v>
      </c>
    </row>
    <row r="60" spans="1:4" x14ac:dyDescent="0.2">
      <c r="A60" s="3">
        <f>A59+0.5</f>
        <v>5.5</v>
      </c>
      <c r="B60" s="4">
        <f>B59+D18</f>
        <v>39489</v>
      </c>
      <c r="C60" s="11">
        <v>1.8</v>
      </c>
      <c r="D60" s="4">
        <f t="shared" si="2"/>
        <v>71081</v>
      </c>
    </row>
    <row r="61" spans="1:4" x14ac:dyDescent="0.2">
      <c r="A61" s="3">
        <v>6</v>
      </c>
      <c r="B61" s="4">
        <f>B60+D18</f>
        <v>42328</v>
      </c>
      <c r="C61" s="11">
        <v>1.8</v>
      </c>
      <c r="D61" s="4">
        <f t="shared" si="2"/>
        <v>76191</v>
      </c>
    </row>
  </sheetData>
  <mergeCells count="5">
    <mergeCell ref="A49:D49"/>
    <mergeCell ref="A13:D13"/>
    <mergeCell ref="A4:D4"/>
    <mergeCell ref="A20:D20"/>
    <mergeCell ref="A35:D35"/>
  </mergeCells>
  <phoneticPr fontId="2" type="noConversion"/>
  <pageMargins left="0.78740157480314965" right="0.78740157480314965" top="0.98425196850393704" bottom="0.98425196850393704" header="0.51181102362204722" footer="0.51181102362204722"/>
  <pageSetup paperSize="9" scale="75" fitToWidth="2"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H64"/>
  <sheetViews>
    <sheetView topLeftCell="A82" workbookViewId="0">
      <selection activeCell="F14" sqref="F14"/>
    </sheetView>
  </sheetViews>
  <sheetFormatPr baseColWidth="10" defaultRowHeight="12.75" x14ac:dyDescent="0.2"/>
  <cols>
    <col min="1" max="1" width="19.42578125" customWidth="1"/>
    <col min="2" max="2" width="19.7109375" customWidth="1"/>
    <col min="3" max="3" width="20.7109375" customWidth="1"/>
    <col min="4" max="4" width="22.28515625" customWidth="1"/>
    <col min="8" max="8" width="14.28515625" customWidth="1"/>
  </cols>
  <sheetData>
    <row r="2" spans="1:8" x14ac:dyDescent="0.2">
      <c r="A2" s="40" t="s">
        <v>22</v>
      </c>
      <c r="B2" s="41"/>
      <c r="C2" s="41"/>
      <c r="D2" s="41"/>
    </row>
    <row r="3" spans="1:8" ht="25.5" x14ac:dyDescent="0.2">
      <c r="A3" s="3" t="s">
        <v>7</v>
      </c>
      <c r="B3" s="3" t="s">
        <v>0</v>
      </c>
      <c r="C3" s="3" t="s">
        <v>3</v>
      </c>
      <c r="D3" s="3" t="s">
        <v>16</v>
      </c>
    </row>
    <row r="4" spans="1:8" x14ac:dyDescent="0.2">
      <c r="A4" s="3" t="s">
        <v>1</v>
      </c>
      <c r="B4" s="4">
        <v>10633</v>
      </c>
      <c r="C4" s="4">
        <v>12582</v>
      </c>
      <c r="D4" s="4">
        <v>13156</v>
      </c>
    </row>
    <row r="5" spans="1:8" x14ac:dyDescent="0.2">
      <c r="A5" s="3" t="s">
        <v>2</v>
      </c>
      <c r="B5" s="4">
        <v>2839</v>
      </c>
      <c r="C5" s="4">
        <v>3006</v>
      </c>
      <c r="D5" s="4">
        <v>3621</v>
      </c>
    </row>
    <row r="6" spans="1:8" x14ac:dyDescent="0.2">
      <c r="A6" s="3" t="s">
        <v>5</v>
      </c>
      <c r="B6" s="4">
        <v>2839</v>
      </c>
      <c r="C6" s="4">
        <v>2839</v>
      </c>
      <c r="D6" s="4">
        <v>2839</v>
      </c>
    </row>
    <row r="7" spans="1:8" ht="25.5" x14ac:dyDescent="0.2">
      <c r="A7" s="3" t="s">
        <v>6</v>
      </c>
      <c r="B7" s="4">
        <v>2839</v>
      </c>
      <c r="C7" s="4">
        <v>2839</v>
      </c>
      <c r="D7" s="4">
        <v>2839</v>
      </c>
    </row>
    <row r="8" spans="1:8" ht="20.25" customHeight="1" x14ac:dyDescent="0.2">
      <c r="A8" s="20" t="s">
        <v>26</v>
      </c>
      <c r="B8" s="21">
        <f>ROUND(B6/2,0)</f>
        <v>1420</v>
      </c>
      <c r="C8" s="21">
        <f>ROUND(C5/2,0)</f>
        <v>1503</v>
      </c>
      <c r="D8" s="21">
        <f>ROUND(D5/2,0)</f>
        <v>1811</v>
      </c>
    </row>
    <row r="9" spans="1:8" ht="25.5" x14ac:dyDescent="0.2">
      <c r="A9" s="20" t="s">
        <v>25</v>
      </c>
      <c r="B9" s="21">
        <f>ROUND(B7/2,0)</f>
        <v>1420</v>
      </c>
      <c r="C9" s="21">
        <f>ROUND(C6/2,0)</f>
        <v>1420</v>
      </c>
      <c r="D9" s="21">
        <f>ROUND(D6/2,0)</f>
        <v>1420</v>
      </c>
    </row>
    <row r="11" spans="1:8" x14ac:dyDescent="0.2">
      <c r="A11" s="16" t="s">
        <v>23</v>
      </c>
      <c r="B11" s="17">
        <f>0.5%</f>
        <v>5.0000000000000001E-3</v>
      </c>
    </row>
    <row r="13" spans="1:8" x14ac:dyDescent="0.2">
      <c r="A13" s="40" t="s">
        <v>21</v>
      </c>
      <c r="B13" s="41"/>
      <c r="C13" s="41"/>
      <c r="D13" s="41"/>
    </row>
    <row r="14" spans="1:8" ht="25.5" x14ac:dyDescent="0.2">
      <c r="A14" s="3" t="s">
        <v>7</v>
      </c>
      <c r="B14" s="3" t="s">
        <v>0</v>
      </c>
      <c r="C14" s="3" t="s">
        <v>3</v>
      </c>
      <c r="D14" s="3" t="s">
        <v>16</v>
      </c>
    </row>
    <row r="15" spans="1:8" x14ac:dyDescent="0.2">
      <c r="A15" s="3" t="s">
        <v>1</v>
      </c>
      <c r="B15" s="4">
        <f>ROUND(B4+(B4*B11),0)</f>
        <v>10686</v>
      </c>
      <c r="C15" s="4">
        <f>ROUND(C4+(C4*B11),0)</f>
        <v>12645</v>
      </c>
      <c r="D15" s="4">
        <f>ROUND(D4+(D4*B11),0)</f>
        <v>13222</v>
      </c>
      <c r="E15" s="18"/>
    </row>
    <row r="16" spans="1:8" x14ac:dyDescent="0.2">
      <c r="A16" s="3" t="s">
        <v>2</v>
      </c>
      <c r="B16" s="4">
        <f>ROUND(B5+(B5*B11),0)</f>
        <v>2853</v>
      </c>
      <c r="C16" s="4">
        <f>ROUND(C5+(C5*B11),0)</f>
        <v>3021</v>
      </c>
      <c r="D16" s="4">
        <f>ROUND(D5+(D5*B11),0)</f>
        <v>3639</v>
      </c>
      <c r="F16" s="18"/>
      <c r="H16" s="18"/>
    </row>
    <row r="17" spans="1:6" x14ac:dyDescent="0.2">
      <c r="A17" s="3" t="s">
        <v>5</v>
      </c>
      <c r="B17" s="4">
        <f>ROUND(B6+(B6*B11),0)</f>
        <v>2853</v>
      </c>
      <c r="C17" s="4">
        <f>ROUND(C6+(C6*B11),0)</f>
        <v>2853</v>
      </c>
      <c r="D17" s="4">
        <f>ROUND(D6+(D6*B11),0)</f>
        <v>2853</v>
      </c>
    </row>
    <row r="18" spans="1:6" ht="25.5" x14ac:dyDescent="0.2">
      <c r="A18" s="3" t="s">
        <v>6</v>
      </c>
      <c r="B18" s="4">
        <f>ROUND(B7+(B7*B11),0)</f>
        <v>2853</v>
      </c>
      <c r="C18" s="4">
        <f>ROUND(C7+(C7*B11),0)</f>
        <v>2853</v>
      </c>
      <c r="D18" s="4">
        <f>ROUND(D7+(D7*B11),0)</f>
        <v>2853</v>
      </c>
      <c r="F18" s="18"/>
    </row>
    <row r="19" spans="1:6" ht="21" customHeight="1" x14ac:dyDescent="0.2">
      <c r="A19" s="20" t="s">
        <v>26</v>
      </c>
      <c r="B19" s="21">
        <f>ROUND(B17/2,0)</f>
        <v>1427</v>
      </c>
      <c r="C19" s="21">
        <f>ROUND(C16/2,0)</f>
        <v>1511</v>
      </c>
      <c r="D19" s="21">
        <f>ROUND(D16/2,0)</f>
        <v>1820</v>
      </c>
      <c r="F19" s="18"/>
    </row>
    <row r="20" spans="1:6" ht="25.5" x14ac:dyDescent="0.2">
      <c r="A20" s="20" t="s">
        <v>25</v>
      </c>
      <c r="B20" s="21">
        <f>ROUND(B18/2,0)</f>
        <v>1427</v>
      </c>
      <c r="C20" s="21">
        <f>ROUND(C17/2,0)</f>
        <v>1427</v>
      </c>
      <c r="D20" s="21">
        <f>ROUND(D17/2,0)</f>
        <v>1427</v>
      </c>
      <c r="F20" s="18"/>
    </row>
    <row r="21" spans="1:6" ht="20.25" customHeight="1" x14ac:dyDescent="0.2">
      <c r="A21" s="19"/>
    </row>
    <row r="23" spans="1:6" x14ac:dyDescent="0.2">
      <c r="A23" s="40" t="s">
        <v>10</v>
      </c>
      <c r="B23" s="41"/>
      <c r="C23" s="41"/>
      <c r="D23" s="41"/>
    </row>
    <row r="24" spans="1:6" ht="25.5" x14ac:dyDescent="0.2">
      <c r="A24" s="12" t="s">
        <v>7</v>
      </c>
      <c r="B24" s="13" t="s">
        <v>24</v>
      </c>
      <c r="C24" s="13" t="s">
        <v>8</v>
      </c>
      <c r="D24" s="13" t="s">
        <v>9</v>
      </c>
    </row>
    <row r="25" spans="1:6" x14ac:dyDescent="0.2">
      <c r="A25" s="3">
        <v>1</v>
      </c>
      <c r="B25" s="4">
        <f>B15</f>
        <v>10686</v>
      </c>
      <c r="C25" s="11">
        <v>1.8</v>
      </c>
      <c r="D25" s="4">
        <f>ROUNDUP(B25*C25,0)</f>
        <v>19235</v>
      </c>
    </row>
    <row r="26" spans="1:6" x14ac:dyDescent="0.2">
      <c r="A26" s="3">
        <f>A25+0.5</f>
        <v>1.5</v>
      </c>
      <c r="B26" s="4">
        <f>B25+B16</f>
        <v>13539</v>
      </c>
      <c r="C26" s="11">
        <v>1.8</v>
      </c>
      <c r="D26" s="4">
        <f t="shared" ref="D26:D35" si="0">ROUNDUP(B26*C26,0)</f>
        <v>24371</v>
      </c>
    </row>
    <row r="27" spans="1:6" x14ac:dyDescent="0.2">
      <c r="A27" s="3">
        <v>2</v>
      </c>
      <c r="B27" s="4">
        <f>B26+B17</f>
        <v>16392</v>
      </c>
      <c r="C27" s="11">
        <v>1.8</v>
      </c>
      <c r="D27" s="4">
        <f t="shared" si="0"/>
        <v>29506</v>
      </c>
    </row>
    <row r="28" spans="1:6" x14ac:dyDescent="0.2">
      <c r="A28" s="3">
        <f>A27+0.5</f>
        <v>2.5</v>
      </c>
      <c r="B28" s="4">
        <f>B27+B18</f>
        <v>19245</v>
      </c>
      <c r="C28" s="11">
        <v>1.8</v>
      </c>
      <c r="D28" s="4">
        <f t="shared" si="0"/>
        <v>34641</v>
      </c>
    </row>
    <row r="29" spans="1:6" x14ac:dyDescent="0.2">
      <c r="A29" s="3">
        <v>3</v>
      </c>
      <c r="B29" s="4">
        <f>B28+B18</f>
        <v>22098</v>
      </c>
      <c r="C29" s="11">
        <v>1.8</v>
      </c>
      <c r="D29" s="4">
        <f t="shared" si="0"/>
        <v>39777</v>
      </c>
    </row>
    <row r="30" spans="1:6" x14ac:dyDescent="0.2">
      <c r="A30" s="3">
        <f>A29+0.5</f>
        <v>3.5</v>
      </c>
      <c r="B30" s="4">
        <f>B29+B18</f>
        <v>24951</v>
      </c>
      <c r="C30" s="11">
        <v>1.8</v>
      </c>
      <c r="D30" s="4">
        <f t="shared" si="0"/>
        <v>44912</v>
      </c>
    </row>
    <row r="31" spans="1:6" x14ac:dyDescent="0.2">
      <c r="A31" s="3">
        <v>4</v>
      </c>
      <c r="B31" s="4">
        <f>B30+B18</f>
        <v>27804</v>
      </c>
      <c r="C31" s="11">
        <v>1.8</v>
      </c>
      <c r="D31" s="4">
        <f t="shared" si="0"/>
        <v>50048</v>
      </c>
    </row>
    <row r="32" spans="1:6" x14ac:dyDescent="0.2">
      <c r="A32" s="3">
        <f>A31+0.5</f>
        <v>4.5</v>
      </c>
      <c r="B32" s="4">
        <f>B31+B18</f>
        <v>30657</v>
      </c>
      <c r="C32" s="11">
        <v>1.8</v>
      </c>
      <c r="D32" s="4">
        <f t="shared" si="0"/>
        <v>55183</v>
      </c>
    </row>
    <row r="33" spans="1:4" x14ac:dyDescent="0.2">
      <c r="A33" s="3">
        <f>A32+0.5</f>
        <v>5</v>
      </c>
      <c r="B33" s="4">
        <f>B32+B18</f>
        <v>33510</v>
      </c>
      <c r="C33" s="11">
        <v>1.8</v>
      </c>
      <c r="D33" s="4">
        <f t="shared" si="0"/>
        <v>60318</v>
      </c>
    </row>
    <row r="34" spans="1:4" x14ac:dyDescent="0.2">
      <c r="A34" s="3">
        <f>A33+0.5</f>
        <v>5.5</v>
      </c>
      <c r="B34" s="4">
        <f>B33+B18</f>
        <v>36363</v>
      </c>
      <c r="C34" s="11">
        <v>1.8</v>
      </c>
      <c r="D34" s="4">
        <f t="shared" si="0"/>
        <v>65454</v>
      </c>
    </row>
    <row r="35" spans="1:4" x14ac:dyDescent="0.2">
      <c r="A35" s="3">
        <f>A34+0.5</f>
        <v>6</v>
      </c>
      <c r="B35" s="4">
        <f>B34+B18</f>
        <v>39216</v>
      </c>
      <c r="C35" s="11">
        <v>1.8</v>
      </c>
      <c r="D35" s="4">
        <f t="shared" si="0"/>
        <v>70589</v>
      </c>
    </row>
    <row r="36" spans="1:4" x14ac:dyDescent="0.2">
      <c r="A36" s="2"/>
      <c r="B36" s="2"/>
      <c r="C36" s="2"/>
      <c r="D36" s="2"/>
    </row>
    <row r="37" spans="1:4" x14ac:dyDescent="0.2">
      <c r="A37" s="2"/>
      <c r="B37" s="2"/>
      <c r="C37" s="2"/>
      <c r="D37" s="2"/>
    </row>
    <row r="38" spans="1:4" x14ac:dyDescent="0.2">
      <c r="A38" s="40" t="s">
        <v>3</v>
      </c>
      <c r="B38" s="41"/>
      <c r="C38" s="41"/>
      <c r="D38" s="41"/>
    </row>
    <row r="39" spans="1:4" ht="25.5" x14ac:dyDescent="0.2">
      <c r="A39" s="12" t="s">
        <v>7</v>
      </c>
      <c r="B39" s="13" t="s">
        <v>24</v>
      </c>
      <c r="C39" s="13" t="s">
        <v>8</v>
      </c>
      <c r="D39" s="13" t="s">
        <v>9</v>
      </c>
    </row>
    <row r="40" spans="1:4" x14ac:dyDescent="0.2">
      <c r="A40" s="3">
        <v>1</v>
      </c>
      <c r="B40" s="4">
        <f>C15</f>
        <v>12645</v>
      </c>
      <c r="C40" s="11">
        <v>1.8</v>
      </c>
      <c r="D40" s="4">
        <f>ROUNDUP(B40*C40,0)</f>
        <v>22761</v>
      </c>
    </row>
    <row r="41" spans="1:4" x14ac:dyDescent="0.2">
      <c r="A41" s="3">
        <f>A40+0.5</f>
        <v>1.5</v>
      </c>
      <c r="B41" s="4">
        <f>B40+C16</f>
        <v>15666</v>
      </c>
      <c r="C41" s="11">
        <v>1.8</v>
      </c>
      <c r="D41" s="4">
        <f t="shared" ref="D41:D50" si="1">ROUNDUP(B41*C41,0)</f>
        <v>28199</v>
      </c>
    </row>
    <row r="42" spans="1:4" x14ac:dyDescent="0.2">
      <c r="A42" s="3">
        <v>2</v>
      </c>
      <c r="B42" s="4">
        <f>B41+C17</f>
        <v>18519</v>
      </c>
      <c r="C42" s="11">
        <v>1.8</v>
      </c>
      <c r="D42" s="4">
        <f t="shared" si="1"/>
        <v>33335</v>
      </c>
    </row>
    <row r="43" spans="1:4" x14ac:dyDescent="0.2">
      <c r="A43" s="3">
        <f>A42+0.5</f>
        <v>2.5</v>
      </c>
      <c r="B43" s="4">
        <f>B42+C18</f>
        <v>21372</v>
      </c>
      <c r="C43" s="11">
        <v>1.8</v>
      </c>
      <c r="D43" s="4">
        <f t="shared" si="1"/>
        <v>38470</v>
      </c>
    </row>
    <row r="44" spans="1:4" x14ac:dyDescent="0.2">
      <c r="A44" s="3">
        <v>3</v>
      </c>
      <c r="B44" s="4">
        <f>B43+C18</f>
        <v>24225</v>
      </c>
      <c r="C44" s="11">
        <v>1.8</v>
      </c>
      <c r="D44" s="4">
        <f t="shared" si="1"/>
        <v>43605</v>
      </c>
    </row>
    <row r="45" spans="1:4" x14ac:dyDescent="0.2">
      <c r="A45" s="3">
        <f>A44+0.5</f>
        <v>3.5</v>
      </c>
      <c r="B45" s="4">
        <f>B44+C18</f>
        <v>27078</v>
      </c>
      <c r="C45" s="11">
        <v>1.8</v>
      </c>
      <c r="D45" s="4">
        <f t="shared" si="1"/>
        <v>48741</v>
      </c>
    </row>
    <row r="46" spans="1:4" x14ac:dyDescent="0.2">
      <c r="A46" s="3">
        <v>4</v>
      </c>
      <c r="B46" s="4">
        <f>B45+C18</f>
        <v>29931</v>
      </c>
      <c r="C46" s="11">
        <v>1.8</v>
      </c>
      <c r="D46" s="4">
        <f t="shared" si="1"/>
        <v>53876</v>
      </c>
    </row>
    <row r="47" spans="1:4" x14ac:dyDescent="0.2">
      <c r="A47" s="3">
        <f>A46+0.5</f>
        <v>4.5</v>
      </c>
      <c r="B47" s="4">
        <f>B46+C18</f>
        <v>32784</v>
      </c>
      <c r="C47" s="11">
        <v>1.8</v>
      </c>
      <c r="D47" s="4">
        <f t="shared" si="1"/>
        <v>59012</v>
      </c>
    </row>
    <row r="48" spans="1:4" x14ac:dyDescent="0.2">
      <c r="A48" s="3">
        <f>A47+0.5</f>
        <v>5</v>
      </c>
      <c r="B48" s="4">
        <f>B47+C18</f>
        <v>35637</v>
      </c>
      <c r="C48" s="11">
        <v>1.8</v>
      </c>
      <c r="D48" s="4">
        <f t="shared" si="1"/>
        <v>64147</v>
      </c>
    </row>
    <row r="49" spans="1:4" x14ac:dyDescent="0.2">
      <c r="A49" s="3">
        <f>A48+0.5</f>
        <v>5.5</v>
      </c>
      <c r="B49" s="4">
        <f>B48+C18</f>
        <v>38490</v>
      </c>
      <c r="C49" s="11">
        <v>1.8</v>
      </c>
      <c r="D49" s="4">
        <f t="shared" si="1"/>
        <v>69282</v>
      </c>
    </row>
    <row r="50" spans="1:4" x14ac:dyDescent="0.2">
      <c r="A50" s="3">
        <v>6</v>
      </c>
      <c r="B50" s="4">
        <f>B49+C18</f>
        <v>41343</v>
      </c>
      <c r="C50" s="11">
        <v>1.8</v>
      </c>
      <c r="D50" s="4">
        <f t="shared" si="1"/>
        <v>74418</v>
      </c>
    </row>
    <row r="52" spans="1:4" x14ac:dyDescent="0.2">
      <c r="A52" s="40" t="s">
        <v>15</v>
      </c>
      <c r="B52" s="41"/>
      <c r="C52" s="41"/>
      <c r="D52" s="41"/>
    </row>
    <row r="53" spans="1:4" ht="25.5" x14ac:dyDescent="0.2">
      <c r="A53" s="12" t="s">
        <v>7</v>
      </c>
      <c r="B53" s="13" t="s">
        <v>24</v>
      </c>
      <c r="C53" s="13" t="s">
        <v>8</v>
      </c>
      <c r="D53" s="13" t="s">
        <v>9</v>
      </c>
    </row>
    <row r="54" spans="1:4" x14ac:dyDescent="0.2">
      <c r="A54" s="3">
        <v>1</v>
      </c>
      <c r="B54" s="4">
        <f>D15</f>
        <v>13222</v>
      </c>
      <c r="C54" s="11">
        <v>1.8</v>
      </c>
      <c r="D54" s="4">
        <f>ROUNDUP(B54*C54,0)</f>
        <v>23800</v>
      </c>
    </row>
    <row r="55" spans="1:4" x14ac:dyDescent="0.2">
      <c r="A55" s="3">
        <f>A54+0.5</f>
        <v>1.5</v>
      </c>
      <c r="B55" s="4">
        <f>D15+D16</f>
        <v>16861</v>
      </c>
      <c r="C55" s="11">
        <v>1.8</v>
      </c>
      <c r="D55" s="4">
        <f t="shared" ref="D55:D64" si="2">ROUNDUP(B55*C55,0)</f>
        <v>30350</v>
      </c>
    </row>
    <row r="56" spans="1:4" x14ac:dyDescent="0.2">
      <c r="A56" s="3">
        <v>2</v>
      </c>
      <c r="B56" s="4">
        <f>B55+D18</f>
        <v>19714</v>
      </c>
      <c r="C56" s="11">
        <v>1.8</v>
      </c>
      <c r="D56" s="4">
        <f t="shared" si="2"/>
        <v>35486</v>
      </c>
    </row>
    <row r="57" spans="1:4" x14ac:dyDescent="0.2">
      <c r="A57" s="3">
        <f>A56+0.5</f>
        <v>2.5</v>
      </c>
      <c r="B57" s="4">
        <f>B56+D18</f>
        <v>22567</v>
      </c>
      <c r="C57" s="11">
        <v>1.8</v>
      </c>
      <c r="D57" s="4">
        <f t="shared" si="2"/>
        <v>40621</v>
      </c>
    </row>
    <row r="58" spans="1:4" x14ac:dyDescent="0.2">
      <c r="A58" s="3">
        <v>3</v>
      </c>
      <c r="B58" s="4">
        <f>B57+D18</f>
        <v>25420</v>
      </c>
      <c r="C58" s="11">
        <v>1.8</v>
      </c>
      <c r="D58" s="4">
        <f t="shared" si="2"/>
        <v>45756</v>
      </c>
    </row>
    <row r="59" spans="1:4" x14ac:dyDescent="0.2">
      <c r="A59" s="3">
        <f>A58+0.5</f>
        <v>3.5</v>
      </c>
      <c r="B59" s="4">
        <f>B58+D18</f>
        <v>28273</v>
      </c>
      <c r="C59" s="11">
        <v>1.8</v>
      </c>
      <c r="D59" s="4">
        <f t="shared" si="2"/>
        <v>50892</v>
      </c>
    </row>
    <row r="60" spans="1:4" x14ac:dyDescent="0.2">
      <c r="A60" s="3">
        <v>4</v>
      </c>
      <c r="B60" s="4">
        <f>B59+D18</f>
        <v>31126</v>
      </c>
      <c r="C60" s="11">
        <v>1.8</v>
      </c>
      <c r="D60" s="4">
        <f t="shared" si="2"/>
        <v>56027</v>
      </c>
    </row>
    <row r="61" spans="1:4" x14ac:dyDescent="0.2">
      <c r="A61" s="3">
        <f>A60+0.5</f>
        <v>4.5</v>
      </c>
      <c r="B61" s="4">
        <f>B60+D18</f>
        <v>33979</v>
      </c>
      <c r="C61" s="11">
        <v>1.8</v>
      </c>
      <c r="D61" s="4">
        <f t="shared" si="2"/>
        <v>61163</v>
      </c>
    </row>
    <row r="62" spans="1:4" x14ac:dyDescent="0.2">
      <c r="A62" s="3">
        <v>5</v>
      </c>
      <c r="B62" s="4">
        <f>B61+D18</f>
        <v>36832</v>
      </c>
      <c r="C62" s="11">
        <v>1.8</v>
      </c>
      <c r="D62" s="4">
        <f t="shared" si="2"/>
        <v>66298</v>
      </c>
    </row>
    <row r="63" spans="1:4" x14ac:dyDescent="0.2">
      <c r="A63" s="3">
        <f>A62+0.5</f>
        <v>5.5</v>
      </c>
      <c r="B63" s="4">
        <f>B62+D18</f>
        <v>39685</v>
      </c>
      <c r="C63" s="11">
        <v>1.8</v>
      </c>
      <c r="D63" s="4">
        <f t="shared" si="2"/>
        <v>71433</v>
      </c>
    </row>
    <row r="64" spans="1:4" x14ac:dyDescent="0.2">
      <c r="A64" s="3">
        <v>6</v>
      </c>
      <c r="B64" s="4">
        <f>B63+D18</f>
        <v>42538</v>
      </c>
      <c r="C64" s="11">
        <v>1.8</v>
      </c>
      <c r="D64" s="4">
        <f t="shared" si="2"/>
        <v>76569</v>
      </c>
    </row>
  </sheetData>
  <mergeCells count="5">
    <mergeCell ref="A38:D38"/>
    <mergeCell ref="A52:D52"/>
    <mergeCell ref="A2:D2"/>
    <mergeCell ref="A13:D13"/>
    <mergeCell ref="A23:D23"/>
  </mergeCells>
  <phoneticPr fontId="2" type="noConversion"/>
  <pageMargins left="0.78740157480314965" right="0.78740157480314965" top="0.98425196850393704" bottom="0.98425196850393704" header="0.51181102362204722" footer="0.51181102362204722"/>
  <pageSetup paperSize="9" scale="75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3"/>
  </sheetPr>
  <dimension ref="A2:H64"/>
  <sheetViews>
    <sheetView topLeftCell="A10" workbookViewId="0">
      <selection activeCell="F17" sqref="F17"/>
    </sheetView>
  </sheetViews>
  <sheetFormatPr baseColWidth="10" defaultRowHeight="12.75" x14ac:dyDescent="0.2"/>
  <cols>
    <col min="1" max="1" width="19.42578125" customWidth="1"/>
    <col min="2" max="2" width="19.7109375" customWidth="1"/>
    <col min="3" max="3" width="20.7109375" customWidth="1"/>
    <col min="4" max="4" width="22.28515625" customWidth="1"/>
    <col min="8" max="8" width="14.28515625" customWidth="1"/>
  </cols>
  <sheetData>
    <row r="2" spans="1:8" x14ac:dyDescent="0.2">
      <c r="A2" s="40" t="s">
        <v>22</v>
      </c>
      <c r="B2" s="41"/>
      <c r="C2" s="41"/>
      <c r="D2" s="41"/>
    </row>
    <row r="3" spans="1:8" ht="25.5" x14ac:dyDescent="0.2">
      <c r="A3" s="3" t="s">
        <v>7</v>
      </c>
      <c r="B3" s="3" t="s">
        <v>0</v>
      </c>
      <c r="C3" s="3" t="s">
        <v>3</v>
      </c>
      <c r="D3" s="3" t="s">
        <v>16</v>
      </c>
    </row>
    <row r="4" spans="1:8" x14ac:dyDescent="0.2">
      <c r="A4" s="3" t="s">
        <v>1</v>
      </c>
      <c r="B4" s="4">
        <v>10633</v>
      </c>
      <c r="C4" s="4">
        <v>12582</v>
      </c>
      <c r="D4" s="4">
        <v>13156</v>
      </c>
    </row>
    <row r="5" spans="1:8" x14ac:dyDescent="0.2">
      <c r="A5" s="3" t="s">
        <v>2</v>
      </c>
      <c r="B5" s="4">
        <v>2839</v>
      </c>
      <c r="C5" s="4">
        <v>3006</v>
      </c>
      <c r="D5" s="4">
        <v>3621</v>
      </c>
    </row>
    <row r="6" spans="1:8" x14ac:dyDescent="0.2">
      <c r="A6" s="3" t="s">
        <v>5</v>
      </c>
      <c r="B6" s="4">
        <v>2839</v>
      </c>
      <c r="C6" s="4">
        <v>2839</v>
      </c>
      <c r="D6" s="4">
        <v>2839</v>
      </c>
    </row>
    <row r="7" spans="1:8" ht="25.5" x14ac:dyDescent="0.2">
      <c r="A7" s="3" t="s">
        <v>6</v>
      </c>
      <c r="B7" s="4">
        <v>2839</v>
      </c>
      <c r="C7" s="4">
        <v>2839</v>
      </c>
      <c r="D7" s="4">
        <v>2839</v>
      </c>
    </row>
    <row r="8" spans="1:8" ht="20.25" customHeight="1" x14ac:dyDescent="0.2">
      <c r="A8" s="20" t="s">
        <v>26</v>
      </c>
      <c r="B8" s="21">
        <f>ROUND(B6/2,0)</f>
        <v>1420</v>
      </c>
      <c r="C8" s="21">
        <f>ROUND(C5/2,0)</f>
        <v>1503</v>
      </c>
      <c r="D8" s="21">
        <f>ROUND(D5/2,0)</f>
        <v>1811</v>
      </c>
    </row>
    <row r="9" spans="1:8" ht="25.5" x14ac:dyDescent="0.2">
      <c r="A9" s="20" t="s">
        <v>25</v>
      </c>
      <c r="B9" s="21">
        <f>ROUND(B7/2,0)</f>
        <v>1420</v>
      </c>
      <c r="C9" s="21">
        <f>ROUND(C6/2,0)</f>
        <v>1420</v>
      </c>
      <c r="D9" s="21">
        <f>ROUND(D6/2,0)</f>
        <v>1420</v>
      </c>
    </row>
    <row r="11" spans="1:8" x14ac:dyDescent="0.2">
      <c r="A11" s="16" t="s">
        <v>23</v>
      </c>
      <c r="B11" s="17">
        <f>0.5%</f>
        <v>5.0000000000000001E-3</v>
      </c>
    </row>
    <row r="13" spans="1:8" x14ac:dyDescent="0.2">
      <c r="A13" s="40" t="s">
        <v>21</v>
      </c>
      <c r="B13" s="41"/>
      <c r="C13" s="41"/>
      <c r="D13" s="41"/>
    </row>
    <row r="14" spans="1:8" ht="25.5" x14ac:dyDescent="0.2">
      <c r="A14" s="3" t="s">
        <v>7</v>
      </c>
      <c r="B14" s="3" t="s">
        <v>0</v>
      </c>
      <c r="C14" s="3" t="s">
        <v>3</v>
      </c>
      <c r="D14" s="3" t="s">
        <v>16</v>
      </c>
    </row>
    <row r="15" spans="1:8" x14ac:dyDescent="0.2">
      <c r="A15" s="3" t="s">
        <v>1</v>
      </c>
      <c r="B15" s="24">
        <f>B4+(B4*B11)</f>
        <v>10686.165000000001</v>
      </c>
      <c r="C15" s="24">
        <f>C4+(C4*B11)</f>
        <v>12644.91</v>
      </c>
      <c r="D15" s="23">
        <f>D4+(D4*B11)</f>
        <v>13221.78</v>
      </c>
      <c r="E15" s="18"/>
    </row>
    <row r="16" spans="1:8" x14ac:dyDescent="0.2">
      <c r="A16" s="3" t="s">
        <v>2</v>
      </c>
      <c r="B16" s="24">
        <f>B5+(B5*B11)</f>
        <v>2853.1950000000002</v>
      </c>
      <c r="C16" s="24">
        <f>C5+(C5*B11)</f>
        <v>3021.03</v>
      </c>
      <c r="D16" s="23">
        <f>D5+(D5*B11)</f>
        <v>3639.105</v>
      </c>
      <c r="F16" s="18"/>
      <c r="H16" s="18"/>
    </row>
    <row r="17" spans="1:6" x14ac:dyDescent="0.2">
      <c r="A17" s="3" t="s">
        <v>5</v>
      </c>
      <c r="B17" s="24">
        <f>B6+(B6*B11)</f>
        <v>2853.1950000000002</v>
      </c>
      <c r="C17" s="24">
        <f>C6+(C6*B11)</f>
        <v>2853.1950000000002</v>
      </c>
      <c r="D17" s="23">
        <f>D6+(D6*B11)</f>
        <v>2853.1950000000002</v>
      </c>
    </row>
    <row r="18" spans="1:6" ht="25.5" x14ac:dyDescent="0.2">
      <c r="A18" s="3" t="s">
        <v>6</v>
      </c>
      <c r="B18" s="24">
        <f>B7+(B7*B11)</f>
        <v>2853.1950000000002</v>
      </c>
      <c r="C18" s="24">
        <f>C7+(C7*B11)</f>
        <v>2853.1950000000002</v>
      </c>
      <c r="D18" s="23">
        <f>D7+(D7*B11)</f>
        <v>2853.1950000000002</v>
      </c>
      <c r="F18" s="18"/>
    </row>
    <row r="19" spans="1:6" ht="21" customHeight="1" x14ac:dyDescent="0.2">
      <c r="A19" s="20" t="s">
        <v>26</v>
      </c>
      <c r="B19" s="21">
        <f>B18/2</f>
        <v>1426.5975000000001</v>
      </c>
      <c r="C19" s="21">
        <f>C16/2</f>
        <v>1510.5150000000001</v>
      </c>
      <c r="D19" s="22">
        <f>D16/2</f>
        <v>1819.5525</v>
      </c>
      <c r="F19" s="18"/>
    </row>
    <row r="20" spans="1:6" ht="25.5" x14ac:dyDescent="0.2">
      <c r="A20" s="20" t="s">
        <v>25</v>
      </c>
      <c r="B20" s="21">
        <f>B18/2</f>
        <v>1426.5975000000001</v>
      </c>
      <c r="C20" s="21">
        <f>C17/2</f>
        <v>1426.5975000000001</v>
      </c>
      <c r="D20" s="22">
        <f>D18/2</f>
        <v>1426.5975000000001</v>
      </c>
      <c r="F20" s="18"/>
    </row>
    <row r="21" spans="1:6" ht="20.25" customHeight="1" x14ac:dyDescent="0.2">
      <c r="A21" s="19"/>
    </row>
    <row r="23" spans="1:6" x14ac:dyDescent="0.2">
      <c r="A23" s="40" t="s">
        <v>10</v>
      </c>
      <c r="B23" s="41"/>
      <c r="C23" s="41"/>
      <c r="D23" s="41"/>
    </row>
    <row r="24" spans="1:6" ht="25.5" x14ac:dyDescent="0.2">
      <c r="A24" s="12" t="s">
        <v>7</v>
      </c>
      <c r="B24" s="13" t="s">
        <v>24</v>
      </c>
      <c r="C24" s="13" t="s">
        <v>8</v>
      </c>
      <c r="D24" s="13" t="s">
        <v>9</v>
      </c>
    </row>
    <row r="25" spans="1:6" x14ac:dyDescent="0.2">
      <c r="A25" s="3">
        <v>1</v>
      </c>
      <c r="B25" s="24">
        <f>B15</f>
        <v>10686.165000000001</v>
      </c>
      <c r="C25" s="11">
        <v>1.8</v>
      </c>
      <c r="D25" s="24">
        <f>ROUNDUP(B25*C25,0)</f>
        <v>19236</v>
      </c>
    </row>
    <row r="26" spans="1:6" x14ac:dyDescent="0.2">
      <c r="A26" s="3">
        <f>A25+0.5</f>
        <v>1.5</v>
      </c>
      <c r="B26" s="24">
        <f>B25+B16</f>
        <v>13539.36</v>
      </c>
      <c r="C26" s="11">
        <v>1.8</v>
      </c>
      <c r="D26" s="24">
        <f t="shared" ref="D26:D35" si="0">ROUNDUP(B26*C26,0)</f>
        <v>24371</v>
      </c>
    </row>
    <row r="27" spans="1:6" x14ac:dyDescent="0.2">
      <c r="A27" s="3">
        <v>2</v>
      </c>
      <c r="B27" s="24">
        <f>B26+B17</f>
        <v>16392.555</v>
      </c>
      <c r="C27" s="11">
        <v>1.8</v>
      </c>
      <c r="D27" s="24">
        <f t="shared" si="0"/>
        <v>29507</v>
      </c>
    </row>
    <row r="28" spans="1:6" x14ac:dyDescent="0.2">
      <c r="A28" s="3">
        <f>A27+0.5</f>
        <v>2.5</v>
      </c>
      <c r="B28" s="24">
        <f>B27+B18</f>
        <v>19245.75</v>
      </c>
      <c r="C28" s="11">
        <v>1.8</v>
      </c>
      <c r="D28" s="24">
        <f t="shared" si="0"/>
        <v>34643</v>
      </c>
    </row>
    <row r="29" spans="1:6" x14ac:dyDescent="0.2">
      <c r="A29" s="3">
        <v>3</v>
      </c>
      <c r="B29" s="24">
        <f>B28+B18</f>
        <v>22098.945</v>
      </c>
      <c r="C29" s="11">
        <v>1.8</v>
      </c>
      <c r="D29" s="24">
        <f t="shared" si="0"/>
        <v>39779</v>
      </c>
    </row>
    <row r="30" spans="1:6" x14ac:dyDescent="0.2">
      <c r="A30" s="3">
        <f>A29+0.5</f>
        <v>3.5</v>
      </c>
      <c r="B30" s="24">
        <f>B29+B18</f>
        <v>24952.14</v>
      </c>
      <c r="C30" s="11">
        <v>1.8</v>
      </c>
      <c r="D30" s="24">
        <f t="shared" si="0"/>
        <v>44914</v>
      </c>
    </row>
    <row r="31" spans="1:6" x14ac:dyDescent="0.2">
      <c r="A31" s="3">
        <v>4</v>
      </c>
      <c r="B31" s="24">
        <f>B30+B18</f>
        <v>27805.334999999999</v>
      </c>
      <c r="C31" s="11">
        <v>1.8</v>
      </c>
      <c r="D31" s="24">
        <f t="shared" si="0"/>
        <v>50050</v>
      </c>
    </row>
    <row r="32" spans="1:6" x14ac:dyDescent="0.2">
      <c r="A32" s="3">
        <f>A31+0.5</f>
        <v>4.5</v>
      </c>
      <c r="B32" s="24">
        <f>B31+B18</f>
        <v>30658.53</v>
      </c>
      <c r="C32" s="11">
        <v>1.8</v>
      </c>
      <c r="D32" s="24">
        <f t="shared" si="0"/>
        <v>55186</v>
      </c>
    </row>
    <row r="33" spans="1:4" x14ac:dyDescent="0.2">
      <c r="A33" s="3">
        <f>A32+0.5</f>
        <v>5</v>
      </c>
      <c r="B33" s="24">
        <f>B32+B18</f>
        <v>33511.724999999999</v>
      </c>
      <c r="C33" s="11">
        <v>1.8</v>
      </c>
      <c r="D33" s="24">
        <f t="shared" si="0"/>
        <v>60322</v>
      </c>
    </row>
    <row r="34" spans="1:4" x14ac:dyDescent="0.2">
      <c r="A34" s="3">
        <f>A33+0.5</f>
        <v>5.5</v>
      </c>
      <c r="B34" s="24">
        <f>B33+B18</f>
        <v>36364.92</v>
      </c>
      <c r="C34" s="11">
        <v>1.8</v>
      </c>
      <c r="D34" s="24">
        <f t="shared" si="0"/>
        <v>65457</v>
      </c>
    </row>
    <row r="35" spans="1:4" x14ac:dyDescent="0.2">
      <c r="A35" s="3">
        <f>A34+0.5</f>
        <v>6</v>
      </c>
      <c r="B35" s="24">
        <f>B34+B18</f>
        <v>39218.114999999998</v>
      </c>
      <c r="C35" s="11">
        <v>1.8</v>
      </c>
      <c r="D35" s="24">
        <f t="shared" si="0"/>
        <v>70593</v>
      </c>
    </row>
    <row r="36" spans="1:4" x14ac:dyDescent="0.2">
      <c r="A36" s="2"/>
      <c r="B36" s="2"/>
      <c r="C36" s="2"/>
      <c r="D36" s="2"/>
    </row>
    <row r="37" spans="1:4" x14ac:dyDescent="0.2">
      <c r="A37" s="2"/>
      <c r="B37" s="2"/>
      <c r="C37" s="2"/>
      <c r="D37" s="2"/>
    </row>
    <row r="38" spans="1:4" x14ac:dyDescent="0.2">
      <c r="A38" s="40" t="s">
        <v>3</v>
      </c>
      <c r="B38" s="41"/>
      <c r="C38" s="41"/>
      <c r="D38" s="41"/>
    </row>
    <row r="39" spans="1:4" ht="25.5" x14ac:dyDescent="0.2">
      <c r="A39" s="12" t="s">
        <v>7</v>
      </c>
      <c r="B39" s="13" t="s">
        <v>24</v>
      </c>
      <c r="C39" s="13" t="s">
        <v>8</v>
      </c>
      <c r="D39" s="13" t="s">
        <v>9</v>
      </c>
    </row>
    <row r="40" spans="1:4" x14ac:dyDescent="0.2">
      <c r="A40" s="3">
        <v>1</v>
      </c>
      <c r="B40" s="4">
        <f>C15</f>
        <v>12644.91</v>
      </c>
      <c r="C40" s="11">
        <v>1.8</v>
      </c>
      <c r="D40" s="4">
        <f>ROUNDUP(B40*C40,0)</f>
        <v>22761</v>
      </c>
    </row>
    <row r="41" spans="1:4" x14ac:dyDescent="0.2">
      <c r="A41" s="3">
        <f>A40+0.5</f>
        <v>1.5</v>
      </c>
      <c r="B41" s="4">
        <f>B40+C16</f>
        <v>15665.94</v>
      </c>
      <c r="C41" s="11">
        <v>1.8</v>
      </c>
      <c r="D41" s="4">
        <f t="shared" ref="D41:D50" si="1">ROUNDUP(B41*C41,0)</f>
        <v>28199</v>
      </c>
    </row>
    <row r="42" spans="1:4" x14ac:dyDescent="0.2">
      <c r="A42" s="3">
        <v>2</v>
      </c>
      <c r="B42" s="4">
        <f>B41+C17</f>
        <v>18519.135000000002</v>
      </c>
      <c r="C42" s="11">
        <v>1.8</v>
      </c>
      <c r="D42" s="4">
        <f t="shared" si="1"/>
        <v>33335</v>
      </c>
    </row>
    <row r="43" spans="1:4" x14ac:dyDescent="0.2">
      <c r="A43" s="3">
        <f>A42+0.5</f>
        <v>2.5</v>
      </c>
      <c r="B43" s="4">
        <f>B42+C18</f>
        <v>21372.33</v>
      </c>
      <c r="C43" s="11">
        <v>1.8</v>
      </c>
      <c r="D43" s="4">
        <f t="shared" si="1"/>
        <v>38471</v>
      </c>
    </row>
    <row r="44" spans="1:4" x14ac:dyDescent="0.2">
      <c r="A44" s="3">
        <v>3</v>
      </c>
      <c r="B44" s="4">
        <f>B43+C18</f>
        <v>24225.525000000001</v>
      </c>
      <c r="C44" s="11">
        <v>1.8</v>
      </c>
      <c r="D44" s="4">
        <f t="shared" si="1"/>
        <v>43606</v>
      </c>
    </row>
    <row r="45" spans="1:4" x14ac:dyDescent="0.2">
      <c r="A45" s="3">
        <f>A44+0.5</f>
        <v>3.5</v>
      </c>
      <c r="B45" s="4">
        <f>B44+C18</f>
        <v>27078.720000000001</v>
      </c>
      <c r="C45" s="11">
        <v>1.8</v>
      </c>
      <c r="D45" s="4">
        <f t="shared" si="1"/>
        <v>48742</v>
      </c>
    </row>
    <row r="46" spans="1:4" x14ac:dyDescent="0.2">
      <c r="A46" s="3">
        <v>4</v>
      </c>
      <c r="B46" s="4">
        <f>B45+C18</f>
        <v>29931.915000000001</v>
      </c>
      <c r="C46" s="11">
        <v>1.8</v>
      </c>
      <c r="D46" s="4">
        <f t="shared" si="1"/>
        <v>53878</v>
      </c>
    </row>
    <row r="47" spans="1:4" x14ac:dyDescent="0.2">
      <c r="A47" s="3">
        <f>A46+0.5</f>
        <v>4.5</v>
      </c>
      <c r="B47" s="4">
        <f>B46+C18</f>
        <v>32785.11</v>
      </c>
      <c r="C47" s="11">
        <v>1.8</v>
      </c>
      <c r="D47" s="4">
        <f t="shared" si="1"/>
        <v>59014</v>
      </c>
    </row>
    <row r="48" spans="1:4" x14ac:dyDescent="0.2">
      <c r="A48" s="3">
        <f>A47+0.5</f>
        <v>5</v>
      </c>
      <c r="B48" s="4">
        <f>B47+C18</f>
        <v>35638.305</v>
      </c>
      <c r="C48" s="11">
        <v>1.8</v>
      </c>
      <c r="D48" s="4">
        <f t="shared" si="1"/>
        <v>64149</v>
      </c>
    </row>
    <row r="49" spans="1:4" x14ac:dyDescent="0.2">
      <c r="A49" s="3">
        <f>A48+0.5</f>
        <v>5.5</v>
      </c>
      <c r="B49" s="4">
        <f>B48+C18</f>
        <v>38491.5</v>
      </c>
      <c r="C49" s="11">
        <v>1.8</v>
      </c>
      <c r="D49" s="4">
        <f t="shared" si="1"/>
        <v>69285</v>
      </c>
    </row>
    <row r="50" spans="1:4" x14ac:dyDescent="0.2">
      <c r="A50" s="3">
        <v>6</v>
      </c>
      <c r="B50" s="4">
        <f>B49+C18</f>
        <v>41344.695</v>
      </c>
      <c r="C50" s="11">
        <v>1.8</v>
      </c>
      <c r="D50" s="4">
        <f t="shared" si="1"/>
        <v>74421</v>
      </c>
    </row>
    <row r="52" spans="1:4" x14ac:dyDescent="0.2">
      <c r="A52" s="40" t="s">
        <v>15</v>
      </c>
      <c r="B52" s="41"/>
      <c r="C52" s="41"/>
      <c r="D52" s="41"/>
    </row>
    <row r="53" spans="1:4" ht="25.5" x14ac:dyDescent="0.2">
      <c r="A53" s="12" t="s">
        <v>7</v>
      </c>
      <c r="B53" s="13" t="s">
        <v>24</v>
      </c>
      <c r="C53" s="13" t="s">
        <v>8</v>
      </c>
      <c r="D53" s="13" t="s">
        <v>9</v>
      </c>
    </row>
    <row r="54" spans="1:4" x14ac:dyDescent="0.2">
      <c r="A54" s="3">
        <v>1</v>
      </c>
      <c r="B54" s="4">
        <f>D15</f>
        <v>13221.78</v>
      </c>
      <c r="C54" s="11">
        <v>1.8</v>
      </c>
      <c r="D54" s="4">
        <f>ROUNDUP(B54*C54,0)</f>
        <v>23800</v>
      </c>
    </row>
    <row r="55" spans="1:4" x14ac:dyDescent="0.2">
      <c r="A55" s="3">
        <f>A54+0.5</f>
        <v>1.5</v>
      </c>
      <c r="B55" s="4">
        <f>D15+D16</f>
        <v>16860.885000000002</v>
      </c>
      <c r="C55" s="11">
        <v>1.8</v>
      </c>
      <c r="D55" s="4">
        <f t="shared" ref="D55:D64" si="2">ROUNDUP(B55*C55,0)</f>
        <v>30350</v>
      </c>
    </row>
    <row r="56" spans="1:4" x14ac:dyDescent="0.2">
      <c r="A56" s="3">
        <v>2</v>
      </c>
      <c r="B56" s="4">
        <f>B55+D18</f>
        <v>19714.080000000002</v>
      </c>
      <c r="C56" s="11">
        <v>1.8</v>
      </c>
      <c r="D56" s="4">
        <f t="shared" si="2"/>
        <v>35486</v>
      </c>
    </row>
    <row r="57" spans="1:4" x14ac:dyDescent="0.2">
      <c r="A57" s="3">
        <f>A56+0.5</f>
        <v>2.5</v>
      </c>
      <c r="B57" s="4">
        <f>B56+D18</f>
        <v>22567.275000000001</v>
      </c>
      <c r="C57" s="11">
        <v>1.8</v>
      </c>
      <c r="D57" s="4">
        <f t="shared" si="2"/>
        <v>40622</v>
      </c>
    </row>
    <row r="58" spans="1:4" x14ac:dyDescent="0.2">
      <c r="A58" s="3">
        <v>3</v>
      </c>
      <c r="B58" s="4">
        <f>B57+D18</f>
        <v>25420.47</v>
      </c>
      <c r="C58" s="11">
        <v>1.8</v>
      </c>
      <c r="D58" s="4">
        <f t="shared" si="2"/>
        <v>45757</v>
      </c>
    </row>
    <row r="59" spans="1:4" x14ac:dyDescent="0.2">
      <c r="A59" s="3">
        <f>A58+0.5</f>
        <v>3.5</v>
      </c>
      <c r="B59" s="4">
        <f>B58+D18</f>
        <v>28273.665000000001</v>
      </c>
      <c r="C59" s="11">
        <v>1.8</v>
      </c>
      <c r="D59" s="4">
        <f t="shared" si="2"/>
        <v>50893</v>
      </c>
    </row>
    <row r="60" spans="1:4" x14ac:dyDescent="0.2">
      <c r="A60" s="3">
        <v>4</v>
      </c>
      <c r="B60" s="4">
        <f>B59+D18</f>
        <v>31126.86</v>
      </c>
      <c r="C60" s="11">
        <v>1.8</v>
      </c>
      <c r="D60" s="4">
        <f t="shared" si="2"/>
        <v>56029</v>
      </c>
    </row>
    <row r="61" spans="1:4" x14ac:dyDescent="0.2">
      <c r="A61" s="3">
        <f>A60+0.5</f>
        <v>4.5</v>
      </c>
      <c r="B61" s="4">
        <f>B60+D18</f>
        <v>33980.055</v>
      </c>
      <c r="C61" s="11">
        <v>1.8</v>
      </c>
      <c r="D61" s="4">
        <f t="shared" si="2"/>
        <v>61165</v>
      </c>
    </row>
    <row r="62" spans="1:4" x14ac:dyDescent="0.2">
      <c r="A62" s="3">
        <v>5</v>
      </c>
      <c r="B62" s="4">
        <f>B61+D18</f>
        <v>36833.25</v>
      </c>
      <c r="C62" s="11">
        <v>1.8</v>
      </c>
      <c r="D62" s="4">
        <f t="shared" si="2"/>
        <v>66300</v>
      </c>
    </row>
    <row r="63" spans="1:4" x14ac:dyDescent="0.2">
      <c r="A63" s="3">
        <f>A62+0.5</f>
        <v>5.5</v>
      </c>
      <c r="B63" s="4">
        <f>B62+D18</f>
        <v>39686.445</v>
      </c>
      <c r="C63" s="11">
        <v>1.8</v>
      </c>
      <c r="D63" s="4">
        <f t="shared" si="2"/>
        <v>71436</v>
      </c>
    </row>
    <row r="64" spans="1:4" x14ac:dyDescent="0.2">
      <c r="A64" s="3">
        <v>6</v>
      </c>
      <c r="B64" s="4">
        <f>B63+D18</f>
        <v>42539.64</v>
      </c>
      <c r="C64" s="11">
        <v>1.8</v>
      </c>
      <c r="D64" s="4">
        <f t="shared" si="2"/>
        <v>76572</v>
      </c>
    </row>
  </sheetData>
  <mergeCells count="5">
    <mergeCell ref="A2:D2"/>
    <mergeCell ref="A13:D13"/>
    <mergeCell ref="A23:D23"/>
    <mergeCell ref="A38:D38"/>
    <mergeCell ref="A52:D52"/>
  </mergeCells>
  <phoneticPr fontId="2" type="noConversion"/>
  <pageMargins left="0.78740157499999996" right="0.78740157499999996" top="0.984251969" bottom="0.984251969" header="0.4921259845" footer="0.4921259845"/>
  <pageSetup paperSize="9" orientation="portrait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3"/>
    <pageSetUpPr fitToPage="1"/>
  </sheetPr>
  <dimension ref="A1:G49"/>
  <sheetViews>
    <sheetView showGridLines="0" tabSelected="1" zoomScaleNormal="100" workbookViewId="0">
      <selection activeCell="E3" sqref="E3"/>
    </sheetView>
  </sheetViews>
  <sheetFormatPr baseColWidth="10" defaultRowHeight="25.5" customHeight="1" x14ac:dyDescent="0.2"/>
  <cols>
    <col min="1" max="1" width="19.42578125" customWidth="1"/>
    <col min="2" max="2" width="19.7109375" customWidth="1"/>
    <col min="3" max="3" width="20.7109375" customWidth="1"/>
    <col min="4" max="4" width="22.28515625" customWidth="1"/>
    <col min="5" max="5" width="20" customWidth="1"/>
  </cols>
  <sheetData>
    <row r="1" spans="1:5" ht="25.5" customHeight="1" x14ac:dyDescent="0.2">
      <c r="A1" s="40" t="s">
        <v>36</v>
      </c>
      <c r="B1" s="40"/>
      <c r="C1" s="40"/>
      <c r="D1" s="40"/>
    </row>
    <row r="2" spans="1:5" ht="25.5" customHeight="1" x14ac:dyDescent="0.2">
      <c r="A2" s="30" t="s">
        <v>7</v>
      </c>
      <c r="B2" s="30" t="s">
        <v>0</v>
      </c>
      <c r="C2" s="30" t="s">
        <v>3</v>
      </c>
      <c r="D2" s="30" t="s">
        <v>4</v>
      </c>
      <c r="E2" s="30" t="s">
        <v>31</v>
      </c>
    </row>
    <row r="3" spans="1:5" ht="25.5" customHeight="1" x14ac:dyDescent="0.2">
      <c r="A3" s="3" t="s">
        <v>1</v>
      </c>
      <c r="B3" s="24">
        <v>11885</v>
      </c>
      <c r="C3" s="24">
        <v>14064</v>
      </c>
      <c r="D3" s="24">
        <v>14703</v>
      </c>
      <c r="E3" s="24">
        <v>22036</v>
      </c>
    </row>
    <row r="4" spans="1:5" ht="25.5" customHeight="1" x14ac:dyDescent="0.2">
      <c r="A4" s="3" t="s">
        <v>2</v>
      </c>
      <c r="B4" s="24">
        <v>3174</v>
      </c>
      <c r="C4" s="24">
        <v>3359</v>
      </c>
      <c r="D4" s="24">
        <v>4047</v>
      </c>
      <c r="E4" s="24">
        <v>6063</v>
      </c>
    </row>
    <row r="5" spans="1:5" ht="25.5" customHeight="1" x14ac:dyDescent="0.2">
      <c r="A5" s="3" t="s">
        <v>6</v>
      </c>
      <c r="B5" s="24">
        <v>3174</v>
      </c>
      <c r="C5" s="24">
        <v>3174</v>
      </c>
      <c r="D5" s="24">
        <v>3174</v>
      </c>
      <c r="E5" s="24">
        <v>4754</v>
      </c>
    </row>
    <row r="6" spans="1:5" ht="25.5" customHeight="1" x14ac:dyDescent="0.2">
      <c r="A6" s="20" t="s">
        <v>28</v>
      </c>
      <c r="B6" s="21">
        <f>ROUNDUP(B4/2,0)</f>
        <v>1587</v>
      </c>
      <c r="C6" s="21">
        <f t="shared" ref="C6:E6" si="0">ROUNDUP(C4/2,0)</f>
        <v>1680</v>
      </c>
      <c r="D6" s="21">
        <f t="shared" si="0"/>
        <v>2024</v>
      </c>
      <c r="E6" s="21">
        <f t="shared" si="0"/>
        <v>3032</v>
      </c>
    </row>
    <row r="8" spans="1:5" ht="25.5" customHeight="1" x14ac:dyDescent="0.2">
      <c r="A8" s="42" t="s">
        <v>33</v>
      </c>
      <c r="B8" s="42"/>
      <c r="C8" s="42"/>
      <c r="D8" s="42"/>
      <c r="E8" s="42"/>
    </row>
    <row r="9" spans="1:5" ht="25.5" customHeight="1" x14ac:dyDescent="0.2">
      <c r="A9" s="32" t="s">
        <v>32</v>
      </c>
      <c r="B9" s="33">
        <v>4.8000000000000001E-2</v>
      </c>
      <c r="C9" s="34"/>
      <c r="D9" s="34"/>
    </row>
    <row r="10" spans="1:5" ht="25.5" customHeight="1" x14ac:dyDescent="0.2">
      <c r="A10" s="29" t="s">
        <v>7</v>
      </c>
      <c r="B10" s="29" t="s">
        <v>0</v>
      </c>
      <c r="C10" s="29" t="s">
        <v>3</v>
      </c>
      <c r="D10" s="29" t="s">
        <v>4</v>
      </c>
      <c r="E10" s="29" t="s">
        <v>31</v>
      </c>
    </row>
    <row r="11" spans="1:5" ht="25.5" customHeight="1" x14ac:dyDescent="0.2">
      <c r="A11" s="3" t="s">
        <v>1</v>
      </c>
      <c r="B11" s="24">
        <f t="shared" ref="B11:E13" si="1">ROUND(B3*(1+$B$9),0)</f>
        <v>12455</v>
      </c>
      <c r="C11" s="24">
        <f t="shared" si="1"/>
        <v>14739</v>
      </c>
      <c r="D11" s="24">
        <f t="shared" si="1"/>
        <v>15409</v>
      </c>
      <c r="E11" s="24">
        <f t="shared" si="1"/>
        <v>23094</v>
      </c>
    </row>
    <row r="12" spans="1:5" ht="25.5" customHeight="1" x14ac:dyDescent="0.2">
      <c r="A12" s="3" t="s">
        <v>2</v>
      </c>
      <c r="B12" s="24">
        <f t="shared" si="1"/>
        <v>3326</v>
      </c>
      <c r="C12" s="24">
        <f t="shared" si="1"/>
        <v>3520</v>
      </c>
      <c r="D12" s="24">
        <f t="shared" si="1"/>
        <v>4241</v>
      </c>
      <c r="E12" s="24">
        <f t="shared" ref="E12" si="2">ROUND(E4*(1+$B$9),0)</f>
        <v>6354</v>
      </c>
    </row>
    <row r="13" spans="1:5" ht="25.5" customHeight="1" x14ac:dyDescent="0.2">
      <c r="A13" s="3" t="s">
        <v>6</v>
      </c>
      <c r="B13" s="24">
        <f t="shared" si="1"/>
        <v>3326</v>
      </c>
      <c r="C13" s="24">
        <f t="shared" si="1"/>
        <v>3326</v>
      </c>
      <c r="D13" s="24">
        <f t="shared" si="1"/>
        <v>3326</v>
      </c>
      <c r="E13" s="24">
        <f t="shared" ref="E13" si="3">ROUND(E5*(1+$B$9),0)</f>
        <v>4982</v>
      </c>
    </row>
    <row r="14" spans="1:5" ht="25.5" customHeight="1" x14ac:dyDescent="0.2">
      <c r="A14" s="20" t="s">
        <v>28</v>
      </c>
      <c r="B14" s="21">
        <f>ROUND(B12/2,0)</f>
        <v>1663</v>
      </c>
      <c r="C14" s="21">
        <f t="shared" ref="C14" si="4">ROUND(C12/2,0)</f>
        <v>1760</v>
      </c>
      <c r="D14" s="21">
        <f>ROUND(D12/2,0)</f>
        <v>2121</v>
      </c>
      <c r="E14" s="21">
        <f>ROUND(E12/2,0)</f>
        <v>3177</v>
      </c>
    </row>
    <row r="15" spans="1:5" s="25" customFormat="1" ht="12" customHeight="1" x14ac:dyDescent="0.2">
      <c r="A15" s="16"/>
    </row>
    <row r="16" spans="1:5" ht="25.5" customHeight="1" x14ac:dyDescent="0.2">
      <c r="A16" s="42" t="s">
        <v>34</v>
      </c>
      <c r="B16" s="42"/>
      <c r="C16" s="42"/>
      <c r="D16" s="42"/>
    </row>
    <row r="17" spans="1:7" s="25" customFormat="1" ht="25.5" customHeight="1" x14ac:dyDescent="0.2">
      <c r="A17" s="32" t="s">
        <v>27</v>
      </c>
      <c r="B17" s="35">
        <f>1.8</f>
        <v>1.8</v>
      </c>
      <c r="C17" s="34"/>
      <c r="D17" s="34"/>
    </row>
    <row r="18" spans="1:7" ht="25.5" customHeight="1" x14ac:dyDescent="0.2">
      <c r="A18" s="29" t="s">
        <v>7</v>
      </c>
      <c r="B18" s="29" t="s">
        <v>0</v>
      </c>
      <c r="C18" s="29" t="s">
        <v>3</v>
      </c>
      <c r="D18" s="29" t="s">
        <v>4</v>
      </c>
      <c r="E18" s="29" t="s">
        <v>31</v>
      </c>
    </row>
    <row r="19" spans="1:7" ht="25.5" customHeight="1" x14ac:dyDescent="0.2">
      <c r="A19" s="3" t="s">
        <v>1</v>
      </c>
      <c r="B19" s="24">
        <f t="shared" ref="B19:E22" si="5">ROUNDUP(B11*$B$17,0)</f>
        <v>22419</v>
      </c>
      <c r="C19" s="24">
        <f t="shared" si="5"/>
        <v>26531</v>
      </c>
      <c r="D19" s="24">
        <f t="shared" si="5"/>
        <v>27737</v>
      </c>
      <c r="E19" s="24">
        <f t="shared" si="5"/>
        <v>41570</v>
      </c>
    </row>
    <row r="20" spans="1:7" ht="25.5" customHeight="1" x14ac:dyDescent="0.2">
      <c r="A20" s="3" t="s">
        <v>2</v>
      </c>
      <c r="B20" s="24">
        <f t="shared" si="5"/>
        <v>5987</v>
      </c>
      <c r="C20" s="24">
        <f t="shared" si="5"/>
        <v>6336</v>
      </c>
      <c r="D20" s="24">
        <f t="shared" si="5"/>
        <v>7634</v>
      </c>
      <c r="E20" s="24">
        <f t="shared" si="5"/>
        <v>11438</v>
      </c>
      <c r="G20" s="38"/>
    </row>
    <row r="21" spans="1:7" ht="25.5" customHeight="1" x14ac:dyDescent="0.2">
      <c r="A21" s="3" t="s">
        <v>6</v>
      </c>
      <c r="B21" s="24">
        <f t="shared" si="5"/>
        <v>5987</v>
      </c>
      <c r="C21" s="24">
        <f t="shared" si="5"/>
        <v>5987</v>
      </c>
      <c r="D21" s="24">
        <f t="shared" si="5"/>
        <v>5987</v>
      </c>
      <c r="E21" s="24">
        <f t="shared" si="5"/>
        <v>8968</v>
      </c>
      <c r="G21" s="25"/>
    </row>
    <row r="22" spans="1:7" ht="25.5" customHeight="1" x14ac:dyDescent="0.2">
      <c r="A22" s="20" t="s">
        <v>29</v>
      </c>
      <c r="B22" s="21">
        <f t="shared" si="5"/>
        <v>2994</v>
      </c>
      <c r="C22" s="21">
        <f>ROUNDUP(C14*$B$17,0)</f>
        <v>3168</v>
      </c>
      <c r="D22" s="21">
        <f>ROUNDUP(D14*$B$17,0)</f>
        <v>3818</v>
      </c>
      <c r="E22" s="21">
        <f t="shared" si="5"/>
        <v>5719</v>
      </c>
      <c r="G22" s="39"/>
    </row>
    <row r="23" spans="1:7" ht="25.5" customHeight="1" x14ac:dyDescent="0.2">
      <c r="A23" s="27"/>
      <c r="B23" s="28"/>
      <c r="C23" s="28"/>
      <c r="D23" s="28"/>
    </row>
    <row r="24" spans="1:7" ht="25.5" customHeight="1" x14ac:dyDescent="0.2">
      <c r="A24" s="40" t="s">
        <v>35</v>
      </c>
      <c r="B24" s="40"/>
      <c r="C24" s="40"/>
      <c r="D24" s="40"/>
    </row>
    <row r="25" spans="1:7" ht="25.5" customHeight="1" x14ac:dyDescent="0.2">
      <c r="A25" s="29" t="s">
        <v>30</v>
      </c>
      <c r="B25" s="29" t="s">
        <v>10</v>
      </c>
      <c r="C25" s="29" t="s">
        <v>3</v>
      </c>
      <c r="D25" s="29" t="s">
        <v>4</v>
      </c>
      <c r="E25" s="29" t="s">
        <v>31</v>
      </c>
    </row>
    <row r="26" spans="1:7" ht="25.5" customHeight="1" x14ac:dyDescent="0.2">
      <c r="A26" s="3">
        <v>1</v>
      </c>
      <c r="B26" s="36">
        <f>B19</f>
        <v>22419</v>
      </c>
      <c r="C26" s="36">
        <f t="shared" ref="C26:E26" si="6">C19</f>
        <v>26531</v>
      </c>
      <c r="D26" s="36">
        <f t="shared" si="6"/>
        <v>27737</v>
      </c>
      <c r="E26" s="36">
        <f t="shared" si="6"/>
        <v>41570</v>
      </c>
    </row>
    <row r="27" spans="1:7" ht="25.5" customHeight="1" x14ac:dyDescent="0.2">
      <c r="A27" s="3">
        <v>1.25</v>
      </c>
      <c r="B27" s="36">
        <f>B26+B22</f>
        <v>25413</v>
      </c>
      <c r="C27" s="36">
        <f t="shared" ref="C27:E27" si="7">C26+C22</f>
        <v>29699</v>
      </c>
      <c r="D27" s="36">
        <f t="shared" si="7"/>
        <v>31555</v>
      </c>
      <c r="E27" s="36">
        <f t="shared" si="7"/>
        <v>47289</v>
      </c>
    </row>
    <row r="28" spans="1:7" ht="25.5" customHeight="1" x14ac:dyDescent="0.2">
      <c r="A28" s="3">
        <v>1.5</v>
      </c>
      <c r="B28" s="36">
        <f>B26+B20</f>
        <v>28406</v>
      </c>
      <c r="C28" s="36">
        <f t="shared" ref="C28:E28" si="8">C26+C20</f>
        <v>32867</v>
      </c>
      <c r="D28" s="36">
        <f t="shared" si="8"/>
        <v>35371</v>
      </c>
      <c r="E28" s="36">
        <f t="shared" si="8"/>
        <v>53008</v>
      </c>
    </row>
    <row r="29" spans="1:7" ht="25.5" customHeight="1" x14ac:dyDescent="0.2">
      <c r="A29" s="3">
        <v>1.75</v>
      </c>
      <c r="B29" s="36">
        <f>B28+B22</f>
        <v>31400</v>
      </c>
      <c r="C29" s="36">
        <f t="shared" ref="C29:E29" si="9">C28+C22</f>
        <v>36035</v>
      </c>
      <c r="D29" s="36">
        <f t="shared" si="9"/>
        <v>39189</v>
      </c>
      <c r="E29" s="36">
        <f t="shared" si="9"/>
        <v>58727</v>
      </c>
    </row>
    <row r="30" spans="1:7" ht="25.5" customHeight="1" x14ac:dyDescent="0.2">
      <c r="A30" s="3">
        <v>2</v>
      </c>
      <c r="B30" s="36">
        <f>B28+B21</f>
        <v>34393</v>
      </c>
      <c r="C30" s="36">
        <f t="shared" ref="C30:E30" si="10">C28+C21</f>
        <v>38854</v>
      </c>
      <c r="D30" s="36">
        <f t="shared" si="10"/>
        <v>41358</v>
      </c>
      <c r="E30" s="36">
        <f t="shared" si="10"/>
        <v>61976</v>
      </c>
    </row>
    <row r="31" spans="1:7" ht="25.5" customHeight="1" x14ac:dyDescent="0.2">
      <c r="A31" s="3">
        <v>2.25</v>
      </c>
      <c r="B31" s="36">
        <f>B30+B22</f>
        <v>37387</v>
      </c>
      <c r="C31" s="36">
        <f t="shared" ref="C31:E31" si="11">C30+C22</f>
        <v>42022</v>
      </c>
      <c r="D31" s="36">
        <f t="shared" si="11"/>
        <v>45176</v>
      </c>
      <c r="E31" s="36">
        <f t="shared" si="11"/>
        <v>67695</v>
      </c>
    </row>
    <row r="32" spans="1:7" ht="25.5" customHeight="1" x14ac:dyDescent="0.2">
      <c r="A32" s="3">
        <v>2.5</v>
      </c>
      <c r="B32" s="36">
        <f>B30+B21</f>
        <v>40380</v>
      </c>
      <c r="C32" s="36">
        <f t="shared" ref="C32:E32" si="12">C30+C21</f>
        <v>44841</v>
      </c>
      <c r="D32" s="36">
        <f t="shared" si="12"/>
        <v>47345</v>
      </c>
      <c r="E32" s="36">
        <f t="shared" si="12"/>
        <v>70944</v>
      </c>
    </row>
    <row r="33" spans="1:5" ht="25.5" customHeight="1" x14ac:dyDescent="0.2">
      <c r="A33" s="3">
        <v>2.75</v>
      </c>
      <c r="B33" s="36">
        <f>B32+B22</f>
        <v>43374</v>
      </c>
      <c r="C33" s="36">
        <f t="shared" ref="C33:E33" si="13">C32+C22</f>
        <v>48009</v>
      </c>
      <c r="D33" s="36">
        <f t="shared" si="13"/>
        <v>51163</v>
      </c>
      <c r="E33" s="36">
        <f t="shared" si="13"/>
        <v>76663</v>
      </c>
    </row>
    <row r="34" spans="1:5" ht="25.5" customHeight="1" x14ac:dyDescent="0.2">
      <c r="A34" s="3">
        <v>3</v>
      </c>
      <c r="B34" s="36">
        <f>B32+B21</f>
        <v>46367</v>
      </c>
      <c r="C34" s="36">
        <f t="shared" ref="C34:E34" si="14">C32+C21</f>
        <v>50828</v>
      </c>
      <c r="D34" s="36">
        <f t="shared" si="14"/>
        <v>53332</v>
      </c>
      <c r="E34" s="36">
        <f t="shared" si="14"/>
        <v>79912</v>
      </c>
    </row>
    <row r="35" spans="1:5" ht="25.5" customHeight="1" x14ac:dyDescent="0.2">
      <c r="A35" s="3">
        <v>3.25</v>
      </c>
      <c r="B35" s="36">
        <f>B34+B22</f>
        <v>49361</v>
      </c>
      <c r="C35" s="36">
        <f t="shared" ref="C35:E35" si="15">C34+C22</f>
        <v>53996</v>
      </c>
      <c r="D35" s="36">
        <f t="shared" si="15"/>
        <v>57150</v>
      </c>
      <c r="E35" s="36">
        <f t="shared" si="15"/>
        <v>85631</v>
      </c>
    </row>
    <row r="36" spans="1:5" ht="25.5" customHeight="1" x14ac:dyDescent="0.2">
      <c r="A36" s="3">
        <v>3.5</v>
      </c>
      <c r="B36" s="36">
        <f>B34+B21</f>
        <v>52354</v>
      </c>
      <c r="C36" s="36">
        <f t="shared" ref="C36:E36" si="16">C34+C21</f>
        <v>56815</v>
      </c>
      <c r="D36" s="36">
        <f t="shared" si="16"/>
        <v>59319</v>
      </c>
      <c r="E36" s="36">
        <f t="shared" si="16"/>
        <v>88880</v>
      </c>
    </row>
    <row r="37" spans="1:5" ht="25.5" customHeight="1" x14ac:dyDescent="0.2">
      <c r="A37" s="3">
        <v>3.75</v>
      </c>
      <c r="B37" s="36">
        <f>B36+B22</f>
        <v>55348</v>
      </c>
      <c r="C37" s="36">
        <f t="shared" ref="C37:E37" si="17">C36+C22</f>
        <v>59983</v>
      </c>
      <c r="D37" s="36">
        <f t="shared" si="17"/>
        <v>63137</v>
      </c>
      <c r="E37" s="36">
        <f t="shared" si="17"/>
        <v>94599</v>
      </c>
    </row>
    <row r="38" spans="1:5" ht="25.5" customHeight="1" x14ac:dyDescent="0.2">
      <c r="A38" s="3">
        <v>4</v>
      </c>
      <c r="B38" s="36">
        <f>B36+B21</f>
        <v>58341</v>
      </c>
      <c r="C38" s="36">
        <f t="shared" ref="C38:E38" si="18">C36+C21</f>
        <v>62802</v>
      </c>
      <c r="D38" s="36">
        <f t="shared" si="18"/>
        <v>65306</v>
      </c>
      <c r="E38" s="36">
        <f t="shared" si="18"/>
        <v>97848</v>
      </c>
    </row>
    <row r="39" spans="1:5" ht="25.5" customHeight="1" x14ac:dyDescent="0.2">
      <c r="A39" s="3">
        <v>4.25</v>
      </c>
      <c r="B39" s="36">
        <f>B38+B22</f>
        <v>61335</v>
      </c>
      <c r="C39" s="36">
        <f t="shared" ref="C39:E39" si="19">C38+C22</f>
        <v>65970</v>
      </c>
      <c r="D39" s="36">
        <f t="shared" si="19"/>
        <v>69124</v>
      </c>
      <c r="E39" s="36">
        <f t="shared" si="19"/>
        <v>103567</v>
      </c>
    </row>
    <row r="40" spans="1:5" ht="25.5" customHeight="1" x14ac:dyDescent="0.2">
      <c r="A40" s="3">
        <v>4.5</v>
      </c>
      <c r="B40" s="36">
        <f>B38+B21</f>
        <v>64328</v>
      </c>
      <c r="C40" s="36">
        <f t="shared" ref="C40:E40" si="20">C38+C21</f>
        <v>68789</v>
      </c>
      <c r="D40" s="36">
        <f t="shared" si="20"/>
        <v>71293</v>
      </c>
      <c r="E40" s="36">
        <f t="shared" si="20"/>
        <v>106816</v>
      </c>
    </row>
    <row r="41" spans="1:5" ht="25.5" customHeight="1" x14ac:dyDescent="0.2">
      <c r="A41" s="3">
        <v>4.75</v>
      </c>
      <c r="B41" s="36">
        <f>B40+B22</f>
        <v>67322</v>
      </c>
      <c r="C41" s="36">
        <f t="shared" ref="C41:E41" si="21">C40+C22</f>
        <v>71957</v>
      </c>
      <c r="D41" s="36">
        <f t="shared" si="21"/>
        <v>75111</v>
      </c>
      <c r="E41" s="36">
        <f t="shared" si="21"/>
        <v>112535</v>
      </c>
    </row>
    <row r="42" spans="1:5" ht="25.5" customHeight="1" x14ac:dyDescent="0.2">
      <c r="A42" s="3">
        <v>5</v>
      </c>
      <c r="B42" s="36">
        <f>B40+B21</f>
        <v>70315</v>
      </c>
      <c r="C42" s="36">
        <f t="shared" ref="C42" si="22">C40+C21</f>
        <v>74776</v>
      </c>
      <c r="D42" s="36">
        <f>D40+D21</f>
        <v>77280</v>
      </c>
      <c r="E42" s="36">
        <f>E40+E21</f>
        <v>115784</v>
      </c>
    </row>
    <row r="43" spans="1:5" ht="25.5" customHeight="1" x14ac:dyDescent="0.2">
      <c r="A43" s="3">
        <v>5.25</v>
      </c>
      <c r="B43" s="36">
        <f>B42+B22</f>
        <v>73309</v>
      </c>
      <c r="C43" s="36">
        <f t="shared" ref="C43" si="23">C42+C22</f>
        <v>77944</v>
      </c>
      <c r="D43" s="36">
        <f>D42+D22</f>
        <v>81098</v>
      </c>
      <c r="E43" s="36">
        <f>E42+E22</f>
        <v>121503</v>
      </c>
    </row>
    <row r="44" spans="1:5" ht="25.5" customHeight="1" x14ac:dyDescent="0.2">
      <c r="A44" s="3">
        <v>5.5</v>
      </c>
      <c r="B44" s="36">
        <f>B42+B21</f>
        <v>76302</v>
      </c>
      <c r="C44" s="36">
        <f t="shared" ref="C44" si="24">C42+C21</f>
        <v>80763</v>
      </c>
      <c r="D44" s="36">
        <f>D42+D21</f>
        <v>83267</v>
      </c>
      <c r="E44" s="36">
        <f>E42+E21</f>
        <v>124752</v>
      </c>
    </row>
    <row r="45" spans="1:5" ht="25.5" customHeight="1" x14ac:dyDescent="0.2">
      <c r="A45" s="3">
        <v>5.75</v>
      </c>
      <c r="B45" s="36">
        <f>B44+B22</f>
        <v>79296</v>
      </c>
      <c r="C45" s="36">
        <f t="shared" ref="C45:E45" si="25">C44+C22</f>
        <v>83931</v>
      </c>
      <c r="D45" s="36">
        <f t="shared" si="25"/>
        <v>87085</v>
      </c>
      <c r="E45" s="36">
        <f t="shared" si="25"/>
        <v>130471</v>
      </c>
    </row>
    <row r="46" spans="1:5" ht="25.5" customHeight="1" x14ac:dyDescent="0.2">
      <c r="A46" s="3">
        <v>6</v>
      </c>
      <c r="B46" s="36">
        <f>B44+B21</f>
        <v>82289</v>
      </c>
      <c r="C46" s="36">
        <f t="shared" ref="C46:E46" si="26">C44+C21</f>
        <v>86750</v>
      </c>
      <c r="D46" s="36">
        <f t="shared" si="26"/>
        <v>89254</v>
      </c>
      <c r="E46" s="36">
        <f t="shared" si="26"/>
        <v>133720</v>
      </c>
    </row>
    <row r="47" spans="1:5" ht="25.5" customHeight="1" x14ac:dyDescent="0.2">
      <c r="A47" s="12" t="str">
        <f>"+ Pour chaque demi-part supplémentaire"</f>
        <v>+ Pour chaque demi-part supplémentaire</v>
      </c>
      <c r="B47" s="36">
        <f>B21</f>
        <v>5987</v>
      </c>
      <c r="C47" s="36">
        <f t="shared" ref="C47:D47" si="27">C21</f>
        <v>5987</v>
      </c>
      <c r="D47" s="36">
        <f t="shared" si="27"/>
        <v>5987</v>
      </c>
      <c r="E47" s="36">
        <f>E21</f>
        <v>8968</v>
      </c>
    </row>
    <row r="48" spans="1:5" ht="25.5" customHeight="1" x14ac:dyDescent="0.2">
      <c r="A48" s="31" t="str">
        <f>"+ Pour quart de part"</f>
        <v>+ Pour quart de part</v>
      </c>
      <c r="B48" s="37">
        <f>B22</f>
        <v>2994</v>
      </c>
      <c r="C48" s="37">
        <f t="shared" ref="C48:E48" si="28">C22</f>
        <v>3168</v>
      </c>
      <c r="D48" s="37">
        <f t="shared" si="28"/>
        <v>3818</v>
      </c>
      <c r="E48" s="37">
        <f t="shared" si="28"/>
        <v>5719</v>
      </c>
    </row>
    <row r="49" spans="2:5" ht="25.5" customHeight="1" x14ac:dyDescent="0.2">
      <c r="B49" s="26"/>
      <c r="C49" s="26"/>
      <c r="D49" s="26"/>
      <c r="E49" s="26"/>
    </row>
  </sheetData>
  <sheetProtection algorithmName="SHA-512" hashValue="4TO+tyKyyzab5+VliyDgLn3Wghvpds/IFxLFd2nVkVRdxXGKcCFCQxCspC5vbPBDn88yo2BqFr7EpU2ZBMlAjA==" saltValue="dtQEPybhVv4FIBPjFEQMKw==" spinCount="100000" sheet="1" formatCells="0" formatColumns="0" formatRows="0" insertColumns="0" insertRows="0" insertHyperlinks="0" deleteColumns="0" deleteRows="0" sort="0" autoFilter="0" pivotTables="0"/>
  <mergeCells count="4">
    <mergeCell ref="A1:D1"/>
    <mergeCell ref="A16:D16"/>
    <mergeCell ref="A24:D24"/>
    <mergeCell ref="A8:E8"/>
  </mergeCells>
  <pageMargins left="0.70866141732283472" right="0.70866141732283472" top="0.74803149606299213" bottom="0.74803149606299213" header="0.31496062992125984" footer="0.31496062992125984"/>
  <pageSetup paperSize="9" scale="6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baseColWidth="10" defaultRowHeight="12.75" x14ac:dyDescent="0.2"/>
  <sheetData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showGridLines="0" workbookViewId="0">
      <selection activeCell="C11" sqref="C11"/>
    </sheetView>
  </sheetViews>
  <sheetFormatPr baseColWidth="10" defaultRowHeight="12.75" x14ac:dyDescent="0.2"/>
  <sheetData/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Plafonds 2014</vt:lpstr>
      <vt:lpstr>Plafonds 2015</vt:lpstr>
      <vt:lpstr>méthode BPCE</vt:lpstr>
      <vt:lpstr>plafonds 2024</vt:lpstr>
      <vt:lpstr>Feuil1</vt:lpstr>
      <vt:lpstr>article 1417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RICHY Laurence</dc:creator>
  <cp:lastModifiedBy>LOSSER Fabien [CEGEE]</cp:lastModifiedBy>
  <cp:lastPrinted>2019-01-11T08:07:07Z</cp:lastPrinted>
  <dcterms:created xsi:type="dcterms:W3CDTF">2013-12-18T08:02:36Z</dcterms:created>
  <dcterms:modified xsi:type="dcterms:W3CDTF">2023-12-27T15:39:10Z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etDate">
    <vt:lpwstr>2023-11-28T14:48:53Z</vt:lpwstr>
  </property>
  <property fmtid="{D5CDD505-2E9C-101B-9397-08002B2CF9AE}" pid="4" name="MSIP_Label_48a19f0c-bea1-442e-a475-ed109d9ec508_Method">
    <vt:lpwstr>Standard</vt:lpwstr>
  </property>
  <property fmtid="{D5CDD505-2E9C-101B-9397-08002B2CF9AE}" pid="5" name="MSIP_Label_48a19f0c-bea1-442e-a475-ed109d9ec508_Name">
    <vt:lpwstr>48a19f0c-bea1-442e-a475-ed109d9ec508</vt:lpwstr>
  </property>
  <property fmtid="{D5CDD505-2E9C-101B-9397-08002B2CF9AE}" pid="6" name="MSIP_Label_48a19f0c-bea1-442e-a475-ed109d9ec508_SiteId">
    <vt:lpwstr>d5bb6d35-8a82-4329-b49a-5030bd6497ab</vt:lpwstr>
  </property>
  <property fmtid="{D5CDD505-2E9C-101B-9397-08002B2CF9AE}" pid="7" name="MSIP_Label_48a19f0c-bea1-442e-a475-ed109d9ec508_ContentBits">
    <vt:lpwstr>0</vt:lpwstr>
  </property>
</Properties>
</file>