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updateLinks="never" codeName="ThisWorkbook"/>
  <bookViews>
    <workbookView xWindow="-15" yWindow="-15" windowWidth="15315" windowHeight="8685" tabRatio="917"/>
  </bookViews>
  <sheets>
    <sheet name="Demande dérogatoire" sheetId="62066" r:id="rId1"/>
    <sheet name="TCI" sheetId="148" state="hidden" r:id="rId2"/>
    <sheet name="Monetique" sheetId="62064" state="hidden" r:id="rId3"/>
    <sheet name="Complément monétique" sheetId="62068" state="hidden" r:id="rId4"/>
    <sheet name="Chargement Madelin" sheetId="62063" state="hidden" r:id="rId5"/>
    <sheet name="PARAM" sheetId="62065" state="hidden" r:id="rId6"/>
  </sheets>
  <externalReferences>
    <externalReference r:id="rId7"/>
    <externalReference r:id="rId8"/>
    <externalReference r:id="rId9"/>
    <externalReference r:id="rId10"/>
  </externalReferences>
  <definedNames>
    <definedName name="_xlnm._FilterDatabase" localSheetId="0" hidden="1">'Demande dérogatoire'!#REF!</definedName>
    <definedName name="amortissements">[1]listes!$A$14:$A$16</definedName>
    <definedName name="BDFs">[1]listes!$G$8:$G$21</definedName>
    <definedName name="bou">[2]listes!#REF!</definedName>
    <definedName name="bous">[1]listes!#REF!</definedName>
    <definedName name="C.A">#REF!</definedName>
    <definedName name="C.T">[1]listes!$A$55:$A$67</definedName>
    <definedName name="cautionperso1">[2]financt1!#REF!</definedName>
    <definedName name="cautionperso2">[2]financt1!#REF!</definedName>
    <definedName name="cautionperso4">[2]financt1!#REF!</definedName>
    <definedName name="codemarche">'[1]segment marché'!$A$2:$A$13</definedName>
    <definedName name="codemarches">#REF!</definedName>
    <definedName name="confirmations">[1]listes!$E$20</definedName>
    <definedName name="Demandes">[1]listes!$A$1:$A$6</definedName>
    <definedName name="Directeur.">[1]listes!$B$10:$B$12</definedName>
    <definedName name="durée6">'[2]Plan de financement'!#REF!</definedName>
    <definedName name="durée7">'[2]Plan de financement'!#REF!</definedName>
    <definedName name="durée8">'[2]Plan de financement'!#REF!</definedName>
    <definedName name="Exploitants">[1]listes!$B$6:$B$8</definedName>
    <definedName name="FORMJUR.">[1]listes!$I$1:$I$21</definedName>
    <definedName name="Frais.">[1]listes!$G$1:$G$4</definedName>
    <definedName name="FraisCT.">[1]listes!$G$1:$G$6</definedName>
    <definedName name="FraisMT.">[1]listes!$D$4:$D$5</definedName>
    <definedName name="Garanties">[1]listes!$A$22:$A$40</definedName>
    <definedName name="index.">[1]listes!$E$1:$E$10</definedName>
    <definedName name="Marché.">[1]listes!$B$1:$B$4</definedName>
    <definedName name="MLT.">[1]listes!$A$43:$A$53</definedName>
    <definedName name="montant6">'[2]Plan de financement'!#REF!</definedName>
    <definedName name="montant7">'[2]Plan de financement'!#REF!</definedName>
    <definedName name="montant8">'[2]Plan de financement'!#REF!</definedName>
    <definedName name="NET.">[1]listes!$J$1:$J$14</definedName>
    <definedName name="périodicité.">[1]listes!$A$18:$A$20</definedName>
    <definedName name="periodicite6">#REF!</definedName>
    <definedName name="periodicite7">#REF!</definedName>
    <definedName name="periodicite8">#REF!</definedName>
    <definedName name="pointdevente">[1]localisation!$A$1:$A$151</definedName>
    <definedName name="pointdevente.">#REF!</definedName>
    <definedName name="regimemat.">[1]listes!$A$69:$A$72</definedName>
    <definedName name="Scénario.">[1]listes!$B$21:$B$22</definedName>
    <definedName name="Spot">[3]Links!$B$3</definedName>
    <definedName name="statut.">[1]listes!$D$11:$D$13</definedName>
    <definedName name="taux6">#REF!</definedName>
    <definedName name="taux7">#REF!</definedName>
    <definedName name="taux8">#REF!</definedName>
    <definedName name="tauxprop6">#REF!</definedName>
    <definedName name="tauxprop7">#REF!</definedName>
    <definedName name="tauxprop8">#REF!</definedName>
    <definedName name="totalaxa6">#REF!</definedName>
    <definedName name="totalaxa7">#REF!</definedName>
    <definedName name="totalaxa8">#REF!</definedName>
    <definedName name="TVA.">[1]listes!$D$1:$D$2</definedName>
    <definedName name="typamor" localSheetId="0">[4]PARAM!$B$1:$B$2</definedName>
    <definedName name="typamor">PARAM!$B$1:$B$2</definedName>
    <definedName name="typamort">PARAM!$B$1:$B$2</definedName>
    <definedName name="typecrédit">PARAM!$E$5:$E$15</definedName>
    <definedName name="vide.">[1]listes!$E$1:$E$5</definedName>
    <definedName name="_xlnm.Print_Area" localSheetId="0">'Demande dérogatoire'!$C$1:$I$36</definedName>
  </definedNames>
  <calcPr calcId="145621"/>
</workbook>
</file>

<file path=xl/calcChain.xml><?xml version="1.0" encoding="utf-8"?>
<calcChain xmlns="http://schemas.openxmlformats.org/spreadsheetml/2006/main">
  <c r="A14" i="62066" l="1"/>
  <c r="A13" i="62066" s="1"/>
  <c r="D28" i="62066" s="1"/>
  <c r="B9" i="62068"/>
  <c r="B12" i="62068" s="1"/>
  <c r="B6" i="62068"/>
  <c r="B4" i="62068"/>
  <c r="B5" i="62068"/>
  <c r="B3" i="62068"/>
  <c r="B2" i="62068"/>
  <c r="C3" i="62065"/>
  <c r="D26" i="62066"/>
  <c r="A27" i="148"/>
  <c r="A26" i="148"/>
  <c r="A25" i="148"/>
  <c r="A24" i="148"/>
  <c r="A23" i="148"/>
  <c r="A22" i="148"/>
  <c r="A21" i="148"/>
  <c r="K14" i="148"/>
  <c r="J14" i="148"/>
  <c r="I9" i="148"/>
  <c r="I10" i="148" s="1"/>
  <c r="J9" i="148"/>
  <c r="K8" i="148"/>
  <c r="J8" i="148"/>
  <c r="B12" i="62063"/>
  <c r="B17" i="62064"/>
  <c r="B23" i="62064" s="1"/>
  <c r="C17" i="62064"/>
  <c r="C23" i="62064" s="1"/>
  <c r="D17" i="62064"/>
  <c r="D23" i="62064" s="1"/>
  <c r="E17" i="62064"/>
  <c r="E23" i="62064" s="1"/>
  <c r="F17" i="62064"/>
  <c r="F23" i="62064" s="1"/>
  <c r="G17" i="62064"/>
  <c r="G23" i="62064" s="1"/>
  <c r="H17" i="62064"/>
  <c r="H23" i="62064" s="1"/>
  <c r="I17" i="62064"/>
  <c r="I23" i="62064" s="1"/>
  <c r="J17" i="62064"/>
  <c r="J23" i="62064" s="1"/>
  <c r="K17" i="62064"/>
  <c r="K23" i="62064" s="1"/>
  <c r="L17" i="62064"/>
  <c r="L23" i="62064" s="1"/>
  <c r="M17" i="62064"/>
  <c r="M23" i="62064" s="1"/>
  <c r="N17" i="62064"/>
  <c r="O17" i="62064"/>
  <c r="O23" i="62064" s="1"/>
  <c r="N23" i="62064"/>
  <c r="P17" i="62064"/>
  <c r="P23" i="62064" s="1"/>
  <c r="Q17" i="62064"/>
  <c r="Q23" i="62064" s="1"/>
  <c r="R17" i="62064"/>
  <c r="R23" i="62064" s="1"/>
  <c r="S17" i="62064"/>
  <c r="S23" i="62064" s="1"/>
  <c r="T17" i="62064"/>
  <c r="T23" i="62064" s="1"/>
  <c r="U17" i="62064"/>
  <c r="U23" i="62064" s="1"/>
  <c r="V17" i="62064"/>
  <c r="V23" i="62064" s="1"/>
  <c r="W17" i="62064"/>
  <c r="W23" i="62064" s="1"/>
  <c r="X17" i="62064"/>
  <c r="X23" i="62064" s="1"/>
  <c r="Y17" i="62064"/>
  <c r="Y23" i="62064" s="1"/>
  <c r="Z17" i="62064"/>
  <c r="Z23" i="62064" s="1"/>
  <c r="AA17" i="62064"/>
  <c r="AA23" i="62064" s="1"/>
  <c r="AB17" i="62064"/>
  <c r="AB23" i="62064" s="1"/>
  <c r="AC17" i="62064"/>
  <c r="AC23" i="62064" s="1"/>
  <c r="AD17" i="62064"/>
  <c r="AE17" i="62064"/>
  <c r="AE23" i="62064" s="1"/>
  <c r="AF17" i="62064"/>
  <c r="AG17" i="62064"/>
  <c r="AG23" i="62064" s="1"/>
  <c r="AH17" i="62064"/>
  <c r="AI17" i="62064"/>
  <c r="AI23" i="62064" s="1"/>
  <c r="AJ17" i="62064"/>
  <c r="AK17" i="62064"/>
  <c r="AK23" i="62064" s="1"/>
  <c r="AL17" i="62064"/>
  <c r="AM17" i="62064"/>
  <c r="AM23" i="62064" s="1"/>
  <c r="AN17" i="62064"/>
  <c r="AO17" i="62064"/>
  <c r="AO23" i="62064" s="1"/>
  <c r="AP17" i="62064"/>
  <c r="AQ17" i="62064"/>
  <c r="AQ23" i="62064" s="1"/>
  <c r="AR17" i="62064"/>
  <c r="AS17" i="62064"/>
  <c r="AS23" i="62064" s="1"/>
  <c r="AT17" i="62064"/>
  <c r="AU17" i="62064"/>
  <c r="AU23" i="62064" s="1"/>
  <c r="AV17" i="62064"/>
  <c r="AW17" i="62064"/>
  <c r="AW23" i="62064" s="1"/>
  <c r="AX17" i="62064"/>
  <c r="AX23" i="62064" s="1"/>
  <c r="AY17" i="62064"/>
  <c r="AY23" i="62064" s="1"/>
  <c r="AZ17" i="62064"/>
  <c r="BA17" i="62064"/>
  <c r="BA23" i="62064" s="1"/>
  <c r="BB17" i="62064"/>
  <c r="BB23" i="62064" s="1"/>
  <c r="BC17" i="62064"/>
  <c r="BC23" i="62064" s="1"/>
  <c r="BD17" i="62064"/>
  <c r="BE17" i="62064"/>
  <c r="BE23" i="62064" s="1"/>
  <c r="BF17" i="62064"/>
  <c r="BF23" i="62064" s="1"/>
  <c r="BG17" i="62064"/>
  <c r="BG23" i="62064" s="1"/>
  <c r="BH17" i="62064"/>
  <c r="BI17" i="62064"/>
  <c r="BI23" i="62064" s="1"/>
  <c r="BJ17" i="62064"/>
  <c r="BJ23" i="62064" s="1"/>
  <c r="BK17" i="62064"/>
  <c r="BK23" i="62064" s="1"/>
  <c r="BL17" i="62064"/>
  <c r="BM17" i="62064"/>
  <c r="BM23" i="62064" s="1"/>
  <c r="BN17" i="62064"/>
  <c r="BN23" i="62064" s="1"/>
  <c r="BO17" i="62064"/>
  <c r="BO23" i="62064" s="1"/>
  <c r="BP17" i="62064"/>
  <c r="BQ17" i="62064"/>
  <c r="BQ23" i="62064" s="1"/>
  <c r="BR17" i="62064"/>
  <c r="BR23" i="62064" s="1"/>
  <c r="BS17" i="62064"/>
  <c r="BS23" i="62064" s="1"/>
  <c r="BT17" i="62064"/>
  <c r="BU17" i="62064"/>
  <c r="BU23" i="62064" s="1"/>
  <c r="BV17" i="62064"/>
  <c r="BV23" i="62064" s="1"/>
  <c r="BW17" i="62064"/>
  <c r="BW23" i="62064" s="1"/>
  <c r="BX17" i="62064"/>
  <c r="BY17" i="62064"/>
  <c r="BY23" i="62064" s="1"/>
  <c r="BZ17" i="62064"/>
  <c r="BZ23" i="62064" s="1"/>
  <c r="CA17" i="62064"/>
  <c r="CA23" i="62064" s="1"/>
  <c r="CB17" i="62064"/>
  <c r="CC17" i="62064"/>
  <c r="CC23" i="62064" s="1"/>
  <c r="CD17" i="62064"/>
  <c r="CD23" i="62064" s="1"/>
  <c r="CE17" i="62064"/>
  <c r="CE23" i="62064" s="1"/>
  <c r="CF17" i="62064"/>
  <c r="CG17" i="62064"/>
  <c r="CG23" i="62064" s="1"/>
  <c r="CH17" i="62064"/>
  <c r="CH23" i="62064" s="1"/>
  <c r="CI17" i="62064"/>
  <c r="CI23" i="62064" s="1"/>
  <c r="CJ17" i="62064"/>
  <c r="CK17" i="62064"/>
  <c r="CK23" i="62064" s="1"/>
  <c r="CL17" i="62064"/>
  <c r="CL23" i="62064" s="1"/>
  <c r="CM17" i="62064"/>
  <c r="CM23" i="62064" s="1"/>
  <c r="CN17" i="62064"/>
  <c r="CO17" i="62064"/>
  <c r="CO23" i="62064" s="1"/>
  <c r="CP17" i="62064"/>
  <c r="CP23" i="62064" s="1"/>
  <c r="CQ17" i="62064"/>
  <c r="CQ23" i="62064" s="1"/>
  <c r="CR17" i="62064"/>
  <c r="CS17" i="62064"/>
  <c r="CS23" i="62064" s="1"/>
  <c r="CT17" i="62064"/>
  <c r="CT23" i="62064" s="1"/>
  <c r="CU17" i="62064"/>
  <c r="CU23" i="62064" s="1"/>
  <c r="CV17" i="62064"/>
  <c r="CW17" i="62064"/>
  <c r="CW23" i="62064" s="1"/>
  <c r="CX17" i="62064"/>
  <c r="CX23" i="62064" s="1"/>
  <c r="CY17" i="62064"/>
  <c r="CY23" i="62064" s="1"/>
  <c r="CZ17" i="62064"/>
  <c r="DA17" i="62064"/>
  <c r="DA23" i="62064" s="1"/>
  <c r="DB17" i="62064"/>
  <c r="DB23" i="62064" s="1"/>
  <c r="DC17" i="62064"/>
  <c r="DC23" i="62064" s="1"/>
  <c r="DD17" i="62064"/>
  <c r="DE17" i="62064"/>
  <c r="DE23" i="62064" s="1"/>
  <c r="DF17" i="62064"/>
  <c r="DF23" i="62064" s="1"/>
  <c r="DG17" i="62064"/>
  <c r="DG23" i="62064" s="1"/>
  <c r="DH17" i="62064"/>
  <c r="DI17" i="62064"/>
  <c r="DI23" i="62064" s="1"/>
  <c r="DJ17" i="62064"/>
  <c r="DJ23" i="62064" s="1"/>
  <c r="DK17" i="62064"/>
  <c r="DK23" i="62064" s="1"/>
  <c r="DL17" i="62064"/>
  <c r="DM17" i="62064"/>
  <c r="DM23" i="62064" s="1"/>
  <c r="DN17" i="62064"/>
  <c r="DN23" i="62064" s="1"/>
  <c r="DO17" i="62064"/>
  <c r="DO23" i="62064" s="1"/>
  <c r="DP17" i="62064"/>
  <c r="DQ17" i="62064"/>
  <c r="DQ23" i="62064" s="1"/>
  <c r="DR17" i="62064"/>
  <c r="DR23" i="62064" s="1"/>
  <c r="DS17" i="62064"/>
  <c r="DS23" i="62064" s="1"/>
  <c r="DT17" i="62064"/>
  <c r="DU17" i="62064"/>
  <c r="DU23" i="62064" s="1"/>
  <c r="DV17" i="62064"/>
  <c r="DV23" i="62064" s="1"/>
  <c r="AD23" i="62064"/>
  <c r="AF23" i="62064"/>
  <c r="AH23" i="62064"/>
  <c r="AJ23" i="62064"/>
  <c r="AL23" i="62064"/>
  <c r="AN23" i="62064"/>
  <c r="AP23" i="62064"/>
  <c r="AR23" i="62064"/>
  <c r="AT23" i="62064"/>
  <c r="AV23" i="62064"/>
  <c r="AZ23" i="62064"/>
  <c r="BD23" i="62064"/>
  <c r="BH23" i="62064"/>
  <c r="BL23" i="62064"/>
  <c r="BP23" i="62064"/>
  <c r="BT23" i="62064"/>
  <c r="BX23" i="62064"/>
  <c r="CB23" i="62064"/>
  <c r="CF23" i="62064"/>
  <c r="CJ23" i="62064"/>
  <c r="CN23" i="62064"/>
  <c r="CR23" i="62064"/>
  <c r="CV23" i="62064"/>
  <c r="CZ23" i="62064"/>
  <c r="DD23" i="62064"/>
  <c r="DH23" i="62064"/>
  <c r="DL23" i="62064"/>
  <c r="DP23" i="62064"/>
  <c r="DT23" i="62064"/>
  <c r="DW18" i="62063"/>
  <c r="DW12" i="62063"/>
  <c r="DV18" i="62063"/>
  <c r="DV12" i="62063"/>
  <c r="DV19" i="62063"/>
  <c r="DU18" i="62063"/>
  <c r="DU12" i="62063"/>
  <c r="DU19" i="62063" s="1"/>
  <c r="DT18" i="62063"/>
  <c r="DT12" i="62063"/>
  <c r="DT19" i="62063" s="1"/>
  <c r="DS18" i="62063"/>
  <c r="DS12" i="62063"/>
  <c r="DR18" i="62063"/>
  <c r="DR12" i="62063"/>
  <c r="DR19" i="62063"/>
  <c r="DQ18" i="62063"/>
  <c r="DQ12" i="62063"/>
  <c r="DQ19" i="62063" s="1"/>
  <c r="DP18" i="62063"/>
  <c r="DP12" i="62063"/>
  <c r="DP19" i="62063" s="1"/>
  <c r="DO18" i="62063"/>
  <c r="DO12" i="62063"/>
  <c r="DN18" i="62063"/>
  <c r="DN12" i="62063"/>
  <c r="DN19" i="62063"/>
  <c r="DM18" i="62063"/>
  <c r="DM12" i="62063"/>
  <c r="DM19" i="62063" s="1"/>
  <c r="DL18" i="62063"/>
  <c r="DL12" i="62063"/>
  <c r="DL19" i="62063" s="1"/>
  <c r="DK18" i="62063"/>
  <c r="DK12" i="62063"/>
  <c r="DJ18" i="62063"/>
  <c r="DJ12" i="62063"/>
  <c r="DJ19" i="62063"/>
  <c r="DI18" i="62063"/>
  <c r="DI12" i="62063"/>
  <c r="DI19" i="62063" s="1"/>
  <c r="DH18" i="62063"/>
  <c r="DH12" i="62063"/>
  <c r="DH19" i="62063" s="1"/>
  <c r="DG18" i="62063"/>
  <c r="DG12" i="62063"/>
  <c r="DF18" i="62063"/>
  <c r="DF12" i="62063"/>
  <c r="DF19" i="62063"/>
  <c r="DE18" i="62063"/>
  <c r="DE12" i="62063"/>
  <c r="DE19" i="62063" s="1"/>
  <c r="DD18" i="62063"/>
  <c r="DD12" i="62063"/>
  <c r="DD19" i="62063" s="1"/>
  <c r="DC18" i="62063"/>
  <c r="DC12" i="62063"/>
  <c r="DB18" i="62063"/>
  <c r="DB12" i="62063"/>
  <c r="DB19" i="62063"/>
  <c r="DA18" i="62063"/>
  <c r="DA12" i="62063"/>
  <c r="DA19" i="62063" s="1"/>
  <c r="CZ18" i="62063"/>
  <c r="CZ12" i="62063"/>
  <c r="CZ19" i="62063" s="1"/>
  <c r="CY18" i="62063"/>
  <c r="CY12" i="62063"/>
  <c r="CX18" i="62063"/>
  <c r="CX12" i="62063"/>
  <c r="CX19" i="62063"/>
  <c r="CW18" i="62063"/>
  <c r="CW12" i="62063"/>
  <c r="CW19" i="62063" s="1"/>
  <c r="CV18" i="62063"/>
  <c r="CV12" i="62063"/>
  <c r="CV19" i="62063" s="1"/>
  <c r="CU18" i="62063"/>
  <c r="CU12" i="62063"/>
  <c r="CT18" i="62063"/>
  <c r="CT12" i="62063"/>
  <c r="CT19" i="62063"/>
  <c r="CS18" i="62063"/>
  <c r="CS12" i="62063"/>
  <c r="CS19" i="62063" s="1"/>
  <c r="CR18" i="62063"/>
  <c r="CR12" i="62063"/>
  <c r="CR19" i="62063" s="1"/>
  <c r="CQ18" i="62063"/>
  <c r="CQ12" i="62063"/>
  <c r="CP18" i="62063"/>
  <c r="CP12" i="62063"/>
  <c r="CP19" i="62063"/>
  <c r="CO18" i="62063"/>
  <c r="CO12" i="62063"/>
  <c r="CO19" i="62063" s="1"/>
  <c r="CN18" i="62063"/>
  <c r="CN12" i="62063"/>
  <c r="CN19" i="62063" s="1"/>
  <c r="CM18" i="62063"/>
  <c r="CM12" i="62063"/>
  <c r="CL18" i="62063"/>
  <c r="CL12" i="62063"/>
  <c r="CL19" i="62063"/>
  <c r="CK18" i="62063"/>
  <c r="CK12" i="62063"/>
  <c r="CK19" i="62063" s="1"/>
  <c r="CJ18" i="62063"/>
  <c r="CJ12" i="62063"/>
  <c r="CJ19" i="62063" s="1"/>
  <c r="CI18" i="62063"/>
  <c r="CI12" i="62063"/>
  <c r="CH18" i="62063"/>
  <c r="CH12" i="62063"/>
  <c r="CH19" i="62063"/>
  <c r="CG18" i="62063"/>
  <c r="CG12" i="62063"/>
  <c r="CG19" i="62063" s="1"/>
  <c r="CF18" i="62063"/>
  <c r="CF12" i="62063"/>
  <c r="CF19" i="62063" s="1"/>
  <c r="CE18" i="62063"/>
  <c r="CE12" i="62063"/>
  <c r="CD18" i="62063"/>
  <c r="CD12" i="62063"/>
  <c r="CD19" i="62063"/>
  <c r="CC18" i="62063"/>
  <c r="CC12" i="62063"/>
  <c r="CC19" i="62063" s="1"/>
  <c r="CB18" i="62063"/>
  <c r="CB12" i="62063"/>
  <c r="CB19" i="62063" s="1"/>
  <c r="CA18" i="62063"/>
  <c r="CA12" i="62063"/>
  <c r="BZ18" i="62063"/>
  <c r="BZ12" i="62063"/>
  <c r="BZ19" i="62063"/>
  <c r="BY18" i="62063"/>
  <c r="BY12" i="62063"/>
  <c r="BY19" i="62063" s="1"/>
  <c r="BX18" i="62063"/>
  <c r="BX12" i="62063"/>
  <c r="BX19" i="62063" s="1"/>
  <c r="BW18" i="62063"/>
  <c r="BW12" i="62063"/>
  <c r="BV18" i="62063"/>
  <c r="BV12" i="62063"/>
  <c r="BV19" i="62063"/>
  <c r="BU18" i="62063"/>
  <c r="BU12" i="62063"/>
  <c r="BU19" i="62063" s="1"/>
  <c r="BT18" i="62063"/>
  <c r="BT12" i="62063"/>
  <c r="BT19" i="62063" s="1"/>
  <c r="BS18" i="62063"/>
  <c r="BS12" i="62063"/>
  <c r="BR18" i="62063"/>
  <c r="BR12" i="62063"/>
  <c r="BR19" i="62063"/>
  <c r="BQ18" i="62063"/>
  <c r="BQ12" i="62063"/>
  <c r="BQ19" i="62063" s="1"/>
  <c r="BP18" i="62063"/>
  <c r="BP12" i="62063"/>
  <c r="BP19" i="62063" s="1"/>
  <c r="BO18" i="62063"/>
  <c r="BO12" i="62063"/>
  <c r="BN18" i="62063"/>
  <c r="BN12" i="62063"/>
  <c r="BN19" i="62063"/>
  <c r="BM18" i="62063"/>
  <c r="BM12" i="62063"/>
  <c r="BM19" i="62063" s="1"/>
  <c r="BL18" i="62063"/>
  <c r="BL12" i="62063"/>
  <c r="BL19" i="62063" s="1"/>
  <c r="BK18" i="62063"/>
  <c r="BK12" i="62063"/>
  <c r="BJ18" i="62063"/>
  <c r="BJ12" i="62063"/>
  <c r="BJ19" i="62063"/>
  <c r="BI18" i="62063"/>
  <c r="BI12" i="62063"/>
  <c r="BI19" i="62063" s="1"/>
  <c r="BH18" i="62063"/>
  <c r="BH12" i="62063"/>
  <c r="BH19" i="62063" s="1"/>
  <c r="BG18" i="62063"/>
  <c r="BG12" i="62063"/>
  <c r="BF18" i="62063"/>
  <c r="BF12" i="62063"/>
  <c r="BF19" i="62063"/>
  <c r="BE18" i="62063"/>
  <c r="BE12" i="62063"/>
  <c r="BE19" i="62063" s="1"/>
  <c r="BD18" i="62063"/>
  <c r="BD12" i="62063"/>
  <c r="BD19" i="62063" s="1"/>
  <c r="BC18" i="62063"/>
  <c r="BC12" i="62063"/>
  <c r="BB18" i="62063"/>
  <c r="BB12" i="62063"/>
  <c r="BB19" i="62063"/>
  <c r="BA18" i="62063"/>
  <c r="BA12" i="62063"/>
  <c r="BA19" i="62063" s="1"/>
  <c r="AZ18" i="62063"/>
  <c r="AZ12" i="62063"/>
  <c r="AZ19" i="62063" s="1"/>
  <c r="AY18" i="62063"/>
  <c r="AY12" i="62063"/>
  <c r="AX18" i="62063"/>
  <c r="AX12" i="62063"/>
  <c r="AX19" i="62063"/>
  <c r="AW18" i="62063"/>
  <c r="AW12" i="62063"/>
  <c r="AW19" i="62063" s="1"/>
  <c r="AV18" i="62063"/>
  <c r="AV12" i="62063"/>
  <c r="AV19" i="62063" s="1"/>
  <c r="AU18" i="62063"/>
  <c r="AU12" i="62063"/>
  <c r="AT18" i="62063"/>
  <c r="AT12" i="62063"/>
  <c r="AT19" i="62063"/>
  <c r="AS18" i="62063"/>
  <c r="AS12" i="62063"/>
  <c r="AS19" i="62063" s="1"/>
  <c r="AR18" i="62063"/>
  <c r="AR12" i="62063"/>
  <c r="AR19" i="62063" s="1"/>
  <c r="AQ18" i="62063"/>
  <c r="AQ12" i="62063"/>
  <c r="AP18" i="62063"/>
  <c r="AP12" i="62063"/>
  <c r="AP19" i="62063"/>
  <c r="AO18" i="62063"/>
  <c r="AO12" i="62063"/>
  <c r="AO19" i="62063" s="1"/>
  <c r="AN18" i="62063"/>
  <c r="AN12" i="62063"/>
  <c r="AN19" i="62063" s="1"/>
  <c r="AM18" i="62063"/>
  <c r="AM12" i="62063"/>
  <c r="AL18" i="62063"/>
  <c r="AL12" i="62063"/>
  <c r="AL19" i="62063"/>
  <c r="AK18" i="62063"/>
  <c r="AK12" i="62063"/>
  <c r="AK19" i="62063" s="1"/>
  <c r="AJ18" i="62063"/>
  <c r="AJ12" i="62063"/>
  <c r="AJ19" i="62063" s="1"/>
  <c r="AI18" i="62063"/>
  <c r="AI12" i="62063"/>
  <c r="AH18" i="62063"/>
  <c r="AH12" i="62063"/>
  <c r="AH19" i="62063"/>
  <c r="AG18" i="62063"/>
  <c r="AG12" i="62063"/>
  <c r="AG19" i="62063" s="1"/>
  <c r="AF18" i="62063"/>
  <c r="AF12" i="62063"/>
  <c r="AF19" i="62063" s="1"/>
  <c r="AE18" i="62063"/>
  <c r="AE12" i="62063"/>
  <c r="AD18" i="62063"/>
  <c r="AD12" i="62063"/>
  <c r="AD19" i="62063"/>
  <c r="AC18" i="62063"/>
  <c r="AC12" i="62063"/>
  <c r="AC19" i="62063" s="1"/>
  <c r="AB18" i="62063"/>
  <c r="AB12" i="62063"/>
  <c r="AB19" i="62063" s="1"/>
  <c r="AA18" i="62063"/>
  <c r="AA12" i="62063"/>
  <c r="Z18" i="62063"/>
  <c r="Z12" i="62063"/>
  <c r="Z19" i="62063"/>
  <c r="Y18" i="62063"/>
  <c r="Y12" i="62063"/>
  <c r="Y19" i="62063" s="1"/>
  <c r="X18" i="62063"/>
  <c r="X12" i="62063"/>
  <c r="X19" i="62063" s="1"/>
  <c r="W18" i="62063"/>
  <c r="W12" i="62063"/>
  <c r="V18" i="62063"/>
  <c r="V12" i="62063"/>
  <c r="V19" i="62063"/>
  <c r="U18" i="62063"/>
  <c r="U12" i="62063"/>
  <c r="T18" i="62063"/>
  <c r="T12" i="62063"/>
  <c r="T19" i="62063"/>
  <c r="S18" i="62063"/>
  <c r="S12" i="62063"/>
  <c r="S19" i="62063" s="1"/>
  <c r="R18" i="62063"/>
  <c r="R12" i="62063"/>
  <c r="R19" i="62063" s="1"/>
  <c r="Q18" i="62063"/>
  <c r="Q12" i="62063"/>
  <c r="P18" i="62063"/>
  <c r="P12" i="62063"/>
  <c r="P19" i="62063"/>
  <c r="O18" i="62063"/>
  <c r="O12" i="62063"/>
  <c r="O19" i="62063" s="1"/>
  <c r="N18" i="62063"/>
  <c r="N12" i="62063"/>
  <c r="N19" i="62063" s="1"/>
  <c r="M18" i="62063"/>
  <c r="M12" i="62063"/>
  <c r="L18" i="62063"/>
  <c r="L12" i="62063"/>
  <c r="L19" i="62063"/>
  <c r="K18" i="62063"/>
  <c r="K12" i="62063"/>
  <c r="K19" i="62063" s="1"/>
  <c r="J18" i="62063"/>
  <c r="J12" i="62063"/>
  <c r="J19" i="62063" s="1"/>
  <c r="I18" i="62063"/>
  <c r="I12" i="62063"/>
  <c r="H18" i="62063"/>
  <c r="H12" i="62063"/>
  <c r="H19" i="62063"/>
  <c r="G18" i="62063"/>
  <c r="G12" i="62063"/>
  <c r="G19" i="62063" s="1"/>
  <c r="F18" i="62063"/>
  <c r="F12" i="62063"/>
  <c r="F19" i="62063" s="1"/>
  <c r="E18" i="62063"/>
  <c r="E12" i="62063"/>
  <c r="D18" i="62063"/>
  <c r="D12" i="62063"/>
  <c r="D19" i="62063"/>
  <c r="C18" i="62063"/>
  <c r="C12" i="62063"/>
  <c r="C19" i="62063" s="1"/>
  <c r="B18" i="62063"/>
  <c r="B19" i="62063" s="1"/>
  <c r="D30" i="62066" l="1"/>
  <c r="D29" i="62066"/>
  <c r="D32" i="62066" s="1"/>
  <c r="W19" i="62063"/>
  <c r="E19" i="62063"/>
  <c r="I19" i="62063"/>
  <c r="M19" i="62063"/>
  <c r="Q19" i="62063"/>
  <c r="U19" i="62063"/>
  <c r="I11" i="148"/>
  <c r="K10" i="148"/>
  <c r="AA19" i="62063"/>
  <c r="AE19" i="62063"/>
  <c r="AI19" i="62063"/>
  <c r="AM19" i="62063"/>
  <c r="AQ19" i="62063"/>
  <c r="AU19" i="62063"/>
  <c r="AY19" i="62063"/>
  <c r="BC19" i="62063"/>
  <c r="BG19" i="62063"/>
  <c r="BK19" i="62063"/>
  <c r="BO19" i="62063"/>
  <c r="BS19" i="62063"/>
  <c r="BW19" i="62063"/>
  <c r="CA19" i="62063"/>
  <c r="CE19" i="62063"/>
  <c r="CI19" i="62063"/>
  <c r="CM19" i="62063"/>
  <c r="CQ19" i="62063"/>
  <c r="CU19" i="62063"/>
  <c r="CY19" i="62063"/>
  <c r="DC19" i="62063"/>
  <c r="DG19" i="62063"/>
  <c r="DK19" i="62063"/>
  <c r="DO19" i="62063"/>
  <c r="DS19" i="62063"/>
  <c r="DW19" i="62063"/>
  <c r="K9" i="148"/>
  <c r="J11" i="148"/>
  <c r="I12" i="148"/>
  <c r="K11" i="148"/>
  <c r="J10" i="148"/>
  <c r="I13" i="148" l="1"/>
  <c r="J12" i="148"/>
  <c r="K12" i="148"/>
  <c r="J13" i="148" l="1"/>
  <c r="K13" i="148"/>
</calcChain>
</file>

<file path=xl/comments1.xml><?xml version="1.0" encoding="utf-8"?>
<comments xmlns="http://schemas.openxmlformats.org/spreadsheetml/2006/main">
  <authors>
    <author>CEIFO</author>
  </authors>
  <commentList>
    <comment ref="BH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BI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BJ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BK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BL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BM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BN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BO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BP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BQ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BR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BS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BT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BU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BV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BW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BX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BY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BZ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A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B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C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D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E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F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G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H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I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J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K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L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M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N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O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P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Q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R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S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T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U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V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W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X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Y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CZ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A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B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C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D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E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F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G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H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I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J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K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L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M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N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O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P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Q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R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S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T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U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V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W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X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Y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DZ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EA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EB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EC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ED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EE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EF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EG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EH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EI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EJ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EK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EL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EM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EN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EO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EP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EQ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ER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ES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ET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EU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EV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EW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EX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EY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EZ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A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B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C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D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E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F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G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H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FI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J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K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L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M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N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O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P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Q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R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S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T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U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V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W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X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Y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FZ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A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B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C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D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E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GF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G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H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I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J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K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L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M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N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O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P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Q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R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S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T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U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V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W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X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Y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GZ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HA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HB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HC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HD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HE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HF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HG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HH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HI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HJ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HK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HL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HM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HN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HO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HP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HQ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HR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HS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HT19" authorId="0">
      <text>
        <r>
          <rPr>
            <b/>
            <sz val="8"/>
            <color indexed="81"/>
            <rFont val="Tahoma"/>
            <family val="2"/>
          </rPr>
          <t>PNB mini attendu = 1000 E / an</t>
        </r>
        <r>
          <rPr>
            <sz val="8"/>
            <color indexed="81"/>
            <rFont val="Tahoma"/>
          </rPr>
          <t xml:space="preserve">
</t>
        </r>
      </text>
    </comment>
    <comment ref="HU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HV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HW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HX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HY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HZ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IA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IB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IC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ID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IE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IF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IG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IH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II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IJ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IK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IL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IM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IN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IO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IP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IQ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IR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  <comment ref="IS19" authorId="0">
      <text>
        <r>
          <rPr>
            <b/>
            <sz val="8"/>
            <color indexed="81"/>
            <rFont val="Tahoma"/>
            <family val="2"/>
          </rPr>
          <t>PNB attendu = mini 1% des encours de crédit (ou 1.000 euros si encours faibles)</t>
        </r>
        <r>
          <rPr>
            <sz val="8"/>
            <color indexed="81"/>
            <rFont val="Tahoma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<sst xmlns="http://schemas.openxmlformats.org/spreadsheetml/2006/main" count="194" uniqueCount="154">
  <si>
    <t>Frais tenue cpte, forfait trim. en €</t>
  </si>
  <si>
    <t>Assurance Emprunteurs mensuelle</t>
  </si>
  <si>
    <t>SACCEF</t>
  </si>
  <si>
    <t>Type de crédit</t>
  </si>
  <si>
    <t>Activité</t>
  </si>
  <si>
    <t xml:space="preserve"> Nom du Concurrent</t>
  </si>
  <si>
    <t>Taux dérogatoire</t>
  </si>
  <si>
    <t>Observations</t>
  </si>
  <si>
    <t>Type de contrat</t>
  </si>
  <si>
    <t>Groupe</t>
  </si>
  <si>
    <t>Contreparties négociées</t>
  </si>
  <si>
    <t>Contreparties négociables</t>
  </si>
  <si>
    <t>Double relation (privée / Pro)</t>
  </si>
  <si>
    <t>BAREME TCI DIRECTEUR DE MARCHE</t>
  </si>
  <si>
    <t>TAUX FIXE</t>
  </si>
  <si>
    <t>=&lt; 3 ans</t>
  </si>
  <si>
    <t>de 3 à 5 ans inclus</t>
  </si>
  <si>
    <t>de 5 à 7 ans inclus</t>
  </si>
  <si>
    <t>de 7 à 10 ans inclus</t>
  </si>
  <si>
    <t>de 10 à 12 ans inclus</t>
  </si>
  <si>
    <t>de 12 à 15 ans inclus</t>
  </si>
  <si>
    <t>de 15 à 20 ans inclus</t>
  </si>
  <si>
    <t>TYPE AMORTISSEMENT</t>
  </si>
  <si>
    <t>AMORTISSABLE</t>
  </si>
  <si>
    <t>Taux de marge</t>
  </si>
  <si>
    <t>DAV</t>
  </si>
  <si>
    <t>Epargne privée</t>
  </si>
  <si>
    <t>ADE</t>
  </si>
  <si>
    <t>DVMA</t>
  </si>
  <si>
    <t>Durée</t>
  </si>
  <si>
    <t>1_A</t>
  </si>
  <si>
    <t>2_A</t>
  </si>
  <si>
    <t>3_A</t>
  </si>
  <si>
    <t>4_A</t>
  </si>
  <si>
    <t>5_A</t>
  </si>
  <si>
    <t>6_A</t>
  </si>
  <si>
    <t>7_A</t>
  </si>
  <si>
    <t>8_A</t>
  </si>
  <si>
    <t>9_A</t>
  </si>
  <si>
    <t>10_A</t>
  </si>
  <si>
    <t>11_A</t>
  </si>
  <si>
    <t>12_A</t>
  </si>
  <si>
    <t>13_A</t>
  </si>
  <si>
    <t>14_A</t>
  </si>
  <si>
    <t>15_A</t>
  </si>
  <si>
    <t>16_A</t>
  </si>
  <si>
    <t>17_A</t>
  </si>
  <si>
    <t>18_A</t>
  </si>
  <si>
    <t>19_A</t>
  </si>
  <si>
    <t>20_A</t>
  </si>
  <si>
    <t>21_A</t>
  </si>
  <si>
    <t>22_A</t>
  </si>
  <si>
    <t>23_A</t>
  </si>
  <si>
    <t>24_A</t>
  </si>
  <si>
    <t>25_A</t>
  </si>
  <si>
    <t>1_I</t>
  </si>
  <si>
    <t>2_I</t>
  </si>
  <si>
    <t>3_I</t>
  </si>
  <si>
    <t>4_I</t>
  </si>
  <si>
    <t>5_I</t>
  </si>
  <si>
    <t>6_I</t>
  </si>
  <si>
    <t>7_I</t>
  </si>
  <si>
    <t>8_I</t>
  </si>
  <si>
    <t>9_I</t>
  </si>
  <si>
    <t>10_I</t>
  </si>
  <si>
    <t>11_I</t>
  </si>
  <si>
    <t>12_I</t>
  </si>
  <si>
    <t>13_I</t>
  </si>
  <si>
    <t>14_I</t>
  </si>
  <si>
    <t>15_I</t>
  </si>
  <si>
    <t>16_I</t>
  </si>
  <si>
    <t>17_I</t>
  </si>
  <si>
    <t>18_I</t>
  </si>
  <si>
    <t>19_I</t>
  </si>
  <si>
    <t>20_I</t>
  </si>
  <si>
    <t>21_I</t>
  </si>
  <si>
    <t>22_I</t>
  </si>
  <si>
    <t>23_I</t>
  </si>
  <si>
    <t>24_I</t>
  </si>
  <si>
    <t>25_I</t>
  </si>
  <si>
    <t>Type amortissement</t>
  </si>
  <si>
    <t>TOTAL PNB (hors CREDITS EN STOCK)</t>
  </si>
  <si>
    <t>PNB TOTAL ATTENDU</t>
  </si>
  <si>
    <t>Différentiel tx dérog - tx marge 0</t>
  </si>
  <si>
    <t>Crédit express</t>
  </si>
  <si>
    <t>Date</t>
  </si>
  <si>
    <t>Montant du crédit en €</t>
  </si>
  <si>
    <t>Marge monétique annuelle en €</t>
  </si>
  <si>
    <t>Solde moyen en €</t>
  </si>
  <si>
    <t>Flux mensuel</t>
  </si>
  <si>
    <t>LES TCI CNCE</t>
  </si>
  <si>
    <t>TCI CEA DM</t>
  </si>
  <si>
    <t>PRÊT LEP / PBE</t>
  </si>
  <si>
    <t>PCM / POP</t>
  </si>
  <si>
    <t>PRÊT LEP /PBE</t>
  </si>
  <si>
    <t>indexé LEP / LDD</t>
  </si>
  <si>
    <t>Euribor 3M</t>
  </si>
  <si>
    <t>EURIBOR 3M capé +2%</t>
  </si>
  <si>
    <t>EURIBOR3M capé +1%</t>
  </si>
  <si>
    <t>Base amortissement mensuel progressif</t>
  </si>
  <si>
    <t>euribor 3M</t>
  </si>
  <si>
    <t>Pour information</t>
  </si>
  <si>
    <t>spread (PCM)</t>
  </si>
  <si>
    <t>cout cap</t>
  </si>
  <si>
    <t>composante TCI</t>
  </si>
  <si>
    <t>base amortissement mensuel progressif</t>
  </si>
  <si>
    <t>MARCHE DES PROFESSIONNELS - JANVIER 2010</t>
  </si>
  <si>
    <t>Rythm'n pro</t>
  </si>
  <si>
    <t>Liste</t>
  </si>
  <si>
    <t>CA annuel en €</t>
  </si>
  <si>
    <t>Type d'equipement</t>
  </si>
  <si>
    <t xml:space="preserve">Total PNB </t>
  </si>
  <si>
    <t>Panier moyen</t>
  </si>
  <si>
    <t>Total PNB hors crédit</t>
  </si>
  <si>
    <t>IN FINE</t>
  </si>
  <si>
    <t>Délégataire</t>
  </si>
  <si>
    <t>Frais tenue de cte trim. en €</t>
  </si>
  <si>
    <t>Com de mvt en %</t>
  </si>
  <si>
    <t>PNB total attendu :</t>
  </si>
  <si>
    <t>Nom du Client</t>
  </si>
  <si>
    <t>Nom du Demandeur</t>
  </si>
  <si>
    <t>Montant du versement inital en €</t>
  </si>
  <si>
    <t>Montant des versement reguliers / an en €</t>
  </si>
  <si>
    <t xml:space="preserve">Marge Zéro </t>
  </si>
  <si>
    <t>N° de dérogation (MAD+mois + n° ordre)</t>
  </si>
  <si>
    <t>PNB CREDIT</t>
  </si>
  <si>
    <t>Epargne privée et professionnelle en €</t>
  </si>
  <si>
    <t>Frais de dossier en €</t>
  </si>
  <si>
    <t>Durée en année</t>
  </si>
  <si>
    <t>N° de dérogation (mois + n° ordre)</t>
  </si>
  <si>
    <t>Marge monétique annuelle au taux standard en €</t>
  </si>
  <si>
    <t>Marge monétique annuelle au taux dérogatoire en €</t>
  </si>
  <si>
    <t>Flux monétique annuel</t>
  </si>
  <si>
    <t>CA annuel confié en €</t>
  </si>
  <si>
    <t>Perte sur marge monétiqueen €</t>
  </si>
  <si>
    <t>Taux monétique dérogatoire</t>
  </si>
  <si>
    <t xml:space="preserve">classe 1 2 </t>
  </si>
  <si>
    <t xml:space="preserve">classe 3 4 </t>
  </si>
  <si>
    <t>ccp</t>
  </si>
  <si>
    <t>da</t>
  </si>
  <si>
    <t>dg</t>
  </si>
  <si>
    <t>standard</t>
  </si>
  <si>
    <t>Part Natixis</t>
  </si>
  <si>
    <t>NET</t>
  </si>
  <si>
    <t>N° de compte</t>
  </si>
  <si>
    <t>Objet</t>
  </si>
  <si>
    <t>Taux barème</t>
  </si>
  <si>
    <t>PCM fixe</t>
  </si>
  <si>
    <t>PCM EUR cap 1</t>
  </si>
  <si>
    <t>PCM EUR</t>
  </si>
  <si>
    <t>PCE</t>
  </si>
  <si>
    <t>ABANDON PNB sur taux barème</t>
  </si>
  <si>
    <t>PNB sur accessoires nouveau crédit</t>
  </si>
  <si>
    <t>Demande de dérogation sur crédit professionnel, à transmettre en pièce jointe mail à CEGEE-B-RM-PROFESSIONNELS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</si>
</sst>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7" formatCode="#,##0.00\ &quot;€&quot;;\-#,##0.00\ &quot;€&quot;"/>
    <numFmt numFmtId="164" formatCode="_-* #,##0.00\ &quot;F&quot;_-;\-* #,##0.00\ &quot;F&quot;_-;_-* &quot;-&quot;??\ &quot;F&quot;_-;_-@_-"/>
    <numFmt numFmtId="165" formatCode="#,##0&quot; €&quot;"/>
    <numFmt numFmtId="166" formatCode="0.000%"/>
    <numFmt numFmtId="167" formatCode="#&quot; ans&quot;"/>
    <numFmt numFmtId="168" formatCode="#,##0&quot; € / an&quot;"/>
    <numFmt numFmtId="169" formatCode="0.0%"/>
    <numFmt numFmtId="170" formatCode="0.0"/>
    <numFmt numFmtId="171" formatCode="#,##0\ &quot;€&quot;"/>
    <numFmt numFmtId="172" formatCode="#,##0.00&quot; € / mois&quot;"/>
    <numFmt numFmtId="173" formatCode="\+0.00%"/>
    <numFmt numFmtId="174" formatCode="#,##0.00\ &quot;€&quot;"/>
  </numFmts>
  <fonts count="38" x14ac:knownFonts="1">
    <font>
      <sz val="10"/>
      <name val="Arial"/>
    </font>
    <font>
      <sz val="10"/>
      <name val="Arial"/>
    </font>
    <font>
      <sz val="10"/>
      <name val="Times New Roman"/>
      <family val="1"/>
    </font>
    <font>
      <b/>
      <sz val="10"/>
      <name val="Times New Roman"/>
      <family val="1"/>
    </font>
    <font>
      <sz val="14"/>
      <name val="Arial"/>
    </font>
    <font>
      <sz val="14"/>
      <name val="Times New Roman"/>
      <family val="1"/>
    </font>
    <font>
      <sz val="8"/>
      <color indexed="81"/>
      <name val="Tahoma"/>
    </font>
    <font>
      <b/>
      <sz val="8"/>
      <color indexed="81"/>
      <name val="Tahoma"/>
      <family val="2"/>
    </font>
    <font>
      <sz val="9"/>
      <name val="Times New Roman"/>
      <family val="1"/>
    </font>
    <font>
      <sz val="8"/>
      <name val="Arial"/>
    </font>
    <font>
      <sz val="11"/>
      <name val="Arial"/>
      <family val="2"/>
    </font>
    <font>
      <b/>
      <sz val="12"/>
      <color indexed="9"/>
      <name val="Tahoma"/>
      <family val="2"/>
    </font>
    <font>
      <b/>
      <i/>
      <sz val="12"/>
      <color indexed="9"/>
      <name val="Tahoma"/>
      <family val="2"/>
    </font>
    <font>
      <b/>
      <sz val="10"/>
      <name val="Arial"/>
      <family val="2"/>
    </font>
    <font>
      <i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sz val="8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i/>
      <sz val="8"/>
      <name val="Arial"/>
      <family val="2"/>
    </font>
    <font>
      <b/>
      <u/>
      <sz val="10"/>
      <name val="Arial"/>
      <family val="2"/>
    </font>
    <font>
      <b/>
      <sz val="16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9" borderId="0" applyNumberFormat="0" applyBorder="0" applyAlignment="0" applyProtection="0"/>
    <xf numFmtId="0" fontId="17" fillId="0" borderId="0" applyNumberFormat="0" applyFill="0" applyBorder="0" applyAlignment="0" applyProtection="0"/>
    <xf numFmtId="0" fontId="18" fillId="20" borderId="1" applyNumberFormat="0" applyAlignment="0" applyProtection="0"/>
    <xf numFmtId="0" fontId="19" fillId="0" borderId="2" applyNumberFormat="0" applyFill="0" applyAlignment="0" applyProtection="0"/>
    <xf numFmtId="0" fontId="2" fillId="21" borderId="3" applyNumberFormat="0" applyFont="0" applyAlignment="0" applyProtection="0"/>
    <xf numFmtId="0" fontId="20" fillId="7" borderId="1" applyNumberFormat="0" applyAlignment="0" applyProtection="0"/>
    <xf numFmtId="0" fontId="21" fillId="3" borderId="0" applyNumberFormat="0" applyBorder="0" applyAlignment="0" applyProtection="0"/>
    <xf numFmtId="164" fontId="1" fillId="0" borderId="0" applyFont="0" applyFill="0" applyBorder="0" applyAlignment="0" applyProtection="0"/>
    <xf numFmtId="0" fontId="22" fillId="22" borderId="0" applyNumberFormat="0" applyBorder="0" applyAlignment="0" applyProtection="0"/>
    <xf numFmtId="0" fontId="2" fillId="0" borderId="0"/>
    <xf numFmtId="9" fontId="1" fillId="0" borderId="0" applyFont="0" applyFill="0" applyBorder="0" applyAlignment="0" applyProtection="0"/>
    <xf numFmtId="0" fontId="23" fillId="4" borderId="0" applyNumberFormat="0" applyBorder="0" applyAlignment="0" applyProtection="0"/>
    <xf numFmtId="0" fontId="24" fillId="20" borderId="4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5" applyNumberFormat="0" applyFill="0" applyAlignment="0" applyProtection="0"/>
    <xf numFmtId="0" fontId="28" fillId="0" borderId="6" applyNumberFormat="0" applyFill="0" applyAlignment="0" applyProtection="0"/>
    <xf numFmtId="0" fontId="29" fillId="0" borderId="7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8" applyNumberFormat="0" applyFill="0" applyAlignment="0" applyProtection="0"/>
    <xf numFmtId="0" fontId="31" fillId="23" borderId="9" applyNumberFormat="0" applyAlignment="0" applyProtection="0"/>
  </cellStyleXfs>
  <cellXfs count="186">
    <xf numFmtId="0" fontId="0" fillId="0" borderId="0" xfId="0"/>
    <xf numFmtId="0" fontId="2" fillId="0" borderId="10" xfId="0" applyFont="1" applyBorder="1" applyAlignment="1" applyProtection="1">
      <alignment horizontal="center" vertical="center" wrapText="1"/>
      <protection locked="0"/>
    </xf>
    <xf numFmtId="14" fontId="2" fillId="0" borderId="10" xfId="0" applyNumberFormat="1" applyFont="1" applyBorder="1" applyAlignment="1" applyProtection="1">
      <alignment horizontal="center" vertical="center" wrapText="1"/>
      <protection locked="0"/>
    </xf>
    <xf numFmtId="165" fontId="2" fillId="0" borderId="10" xfId="0" applyNumberFormat="1" applyFont="1" applyBorder="1" applyAlignment="1" applyProtection="1">
      <alignment vertical="center" wrapText="1"/>
      <protection locked="0"/>
    </xf>
    <xf numFmtId="167" fontId="2" fillId="0" borderId="10" xfId="0" applyNumberFormat="1" applyFont="1" applyBorder="1" applyAlignment="1" applyProtection="1">
      <alignment vertical="center" wrapText="1"/>
      <protection locked="0"/>
    </xf>
    <xf numFmtId="166" fontId="2" fillId="0" borderId="10" xfId="0" applyNumberFormat="1" applyFont="1" applyBorder="1" applyAlignment="1" applyProtection="1">
      <alignment vertical="center" wrapText="1"/>
      <protection locked="0"/>
    </xf>
    <xf numFmtId="10" fontId="2" fillId="0" borderId="10" xfId="0" applyNumberFormat="1" applyFont="1" applyBorder="1" applyAlignment="1" applyProtection="1">
      <alignment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</xf>
    <xf numFmtId="168" fontId="2" fillId="0" borderId="10" xfId="0" applyNumberFormat="1" applyFont="1" applyBorder="1" applyAlignment="1" applyProtection="1">
      <alignment vertical="center" wrapText="1"/>
    </xf>
    <xf numFmtId="0" fontId="2" fillId="0" borderId="11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</xf>
    <xf numFmtId="0" fontId="4" fillId="0" borderId="0" xfId="0" applyFont="1"/>
    <xf numFmtId="10" fontId="2" fillId="0" borderId="10" xfId="0" applyNumberFormat="1" applyFont="1" applyBorder="1" applyAlignment="1" applyProtection="1">
      <alignment horizontal="right" vertical="center" wrapText="1"/>
      <protection locked="0"/>
    </xf>
    <xf numFmtId="10" fontId="2" fillId="0" borderId="10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left"/>
    </xf>
    <xf numFmtId="0" fontId="8" fillId="0" borderId="10" xfId="0" applyFont="1" applyBorder="1" applyAlignment="1" applyProtection="1">
      <alignment horizontal="center" vertical="center" wrapText="1"/>
      <protection locked="0"/>
    </xf>
    <xf numFmtId="17" fontId="0" fillId="0" borderId="0" xfId="0" applyNumberFormat="1"/>
    <xf numFmtId="164" fontId="2" fillId="0" borderId="10" xfId="31" applyFont="1" applyBorder="1" applyAlignment="1" applyProtection="1">
      <alignment vertical="center" wrapText="1"/>
      <protection locked="0"/>
    </xf>
    <xf numFmtId="0" fontId="10" fillId="24" borderId="12" xfId="0" applyFont="1" applyFill="1" applyBorder="1" applyAlignment="1" applyProtection="1">
      <alignment horizontal="center"/>
      <protection hidden="1"/>
    </xf>
    <xf numFmtId="10" fontId="10" fillId="24" borderId="0" xfId="0" applyNumberFormat="1" applyFont="1" applyFill="1" applyBorder="1" applyAlignment="1" applyProtection="1">
      <alignment horizontal="center"/>
      <protection hidden="1"/>
    </xf>
    <xf numFmtId="10" fontId="10" fillId="24" borderId="13" xfId="34" applyNumberFormat="1" applyFont="1" applyFill="1" applyBorder="1" applyAlignment="1" applyProtection="1">
      <alignment horizontal="center"/>
      <protection hidden="1"/>
    </xf>
    <xf numFmtId="10" fontId="10" fillId="24" borderId="14" xfId="34" applyNumberFormat="1" applyFont="1" applyFill="1" applyBorder="1" applyAlignment="1" applyProtection="1">
      <alignment horizontal="center"/>
      <protection hidden="1"/>
    </xf>
    <xf numFmtId="0" fontId="10" fillId="0" borderId="0" xfId="0" applyFont="1"/>
    <xf numFmtId="10" fontId="10" fillId="0" borderId="0" xfId="0" applyNumberFormat="1" applyFont="1" applyFill="1" applyBorder="1" applyAlignment="1" applyProtection="1">
      <alignment horizontal="center"/>
      <protection hidden="1"/>
    </xf>
    <xf numFmtId="10" fontId="10" fillId="0" borderId="0" xfId="34" applyNumberFormat="1" applyFont="1" applyFill="1" applyBorder="1" applyAlignment="1" applyProtection="1">
      <alignment horizontal="center"/>
      <protection hidden="1"/>
    </xf>
    <xf numFmtId="0" fontId="10" fillId="0" borderId="0" xfId="0" applyFont="1" applyFill="1" applyBorder="1" applyAlignment="1" applyProtection="1">
      <alignment horizontal="center"/>
      <protection hidden="1"/>
    </xf>
    <xf numFmtId="10" fontId="0" fillId="0" borderId="0" xfId="0" applyNumberFormat="1"/>
    <xf numFmtId="0" fontId="12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 vertical="center" wrapText="1"/>
    </xf>
    <xf numFmtId="0" fontId="0" fillId="0" borderId="15" xfId="0" quotePrefix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3" fillId="0" borderId="18" xfId="33" applyFont="1" applyBorder="1"/>
    <xf numFmtId="0" fontId="2" fillId="0" borderId="15" xfId="33" applyBorder="1"/>
    <xf numFmtId="0" fontId="2" fillId="0" borderId="19" xfId="33" applyBorder="1"/>
    <xf numFmtId="0" fontId="2" fillId="0" borderId="0" xfId="33"/>
    <xf numFmtId="0" fontId="3" fillId="0" borderId="20" xfId="33" applyFont="1" applyBorder="1"/>
    <xf numFmtId="0" fontId="2" fillId="0" borderId="17" xfId="33" applyBorder="1"/>
    <xf numFmtId="0" fontId="2" fillId="0" borderId="21" xfId="33" applyBorder="1"/>
    <xf numFmtId="0" fontId="2" fillId="0" borderId="10" xfId="33" applyBorder="1"/>
    <xf numFmtId="169" fontId="2" fillId="0" borderId="10" xfId="34" applyNumberFormat="1" applyFont="1" applyBorder="1"/>
    <xf numFmtId="0" fontId="3" fillId="0" borderId="22" xfId="33" applyFont="1" applyBorder="1"/>
    <xf numFmtId="10" fontId="2" fillId="0" borderId="10" xfId="33" applyNumberFormat="1" applyBorder="1"/>
    <xf numFmtId="0" fontId="2" fillId="0" borderId="10" xfId="33" applyFill="1" applyBorder="1"/>
    <xf numFmtId="9" fontId="2" fillId="0" borderId="10" xfId="33" applyNumberFormat="1" applyBorder="1"/>
    <xf numFmtId="0" fontId="13" fillId="0" borderId="10" xfId="33" applyFont="1" applyBorder="1" applyAlignment="1">
      <alignment horizontal="center" vertical="center"/>
    </xf>
    <xf numFmtId="0" fontId="13" fillId="0" borderId="18" xfId="33" applyFont="1" applyBorder="1" applyAlignment="1">
      <alignment horizontal="center" vertical="center"/>
    </xf>
    <xf numFmtId="0" fontId="2" fillId="0" borderId="18" xfId="33" applyBorder="1"/>
    <xf numFmtId="0" fontId="33" fillId="0" borderId="18" xfId="33" applyFont="1" applyBorder="1" applyAlignment="1">
      <alignment horizontal="right"/>
    </xf>
    <xf numFmtId="0" fontId="2" fillId="0" borderId="22" xfId="33" applyBorder="1"/>
    <xf numFmtId="0" fontId="33" fillId="0" borderId="22" xfId="33" applyFont="1" applyBorder="1" applyAlignment="1">
      <alignment horizontal="right"/>
    </xf>
    <xf numFmtId="0" fontId="2" fillId="0" borderId="22" xfId="33" applyFill="1" applyBorder="1"/>
    <xf numFmtId="0" fontId="2" fillId="0" borderId="20" xfId="33" applyBorder="1"/>
    <xf numFmtId="0" fontId="2" fillId="0" borderId="20" xfId="33" applyFill="1" applyBorder="1"/>
    <xf numFmtId="0" fontId="3" fillId="0" borderId="0" xfId="33" applyFont="1"/>
    <xf numFmtId="0" fontId="2" fillId="25" borderId="0" xfId="33" applyFill="1"/>
    <xf numFmtId="0" fontId="2" fillId="25" borderId="0" xfId="33" applyFill="1" applyBorder="1" applyAlignment="1">
      <alignment vertical="center"/>
    </xf>
    <xf numFmtId="0" fontId="34" fillId="26" borderId="10" xfId="33" applyFont="1" applyFill="1" applyBorder="1" applyAlignment="1" applyProtection="1">
      <alignment horizontal="center" vertical="center" wrapText="1"/>
    </xf>
    <xf numFmtId="165" fontId="34" fillId="27" borderId="10" xfId="33" applyNumberFormat="1" applyFont="1" applyFill="1" applyBorder="1" applyAlignment="1" applyProtection="1">
      <alignment vertical="center" wrapText="1"/>
      <protection locked="0"/>
    </xf>
    <xf numFmtId="167" fontId="34" fillId="27" borderId="10" xfId="33" applyNumberFormat="1" applyFont="1" applyFill="1" applyBorder="1" applyAlignment="1" applyProtection="1">
      <alignment vertical="center" wrapText="1"/>
      <protection locked="0"/>
    </xf>
    <xf numFmtId="167" fontId="3" fillId="27" borderId="10" xfId="33" applyNumberFormat="1" applyFont="1" applyFill="1" applyBorder="1" applyAlignment="1" applyProtection="1">
      <alignment horizontal="right" vertical="center" wrapText="1"/>
      <protection locked="0"/>
    </xf>
    <xf numFmtId="0" fontId="2" fillId="25" borderId="0" xfId="33" applyFill="1" applyBorder="1"/>
    <xf numFmtId="166" fontId="34" fillId="27" borderId="10" xfId="33" applyNumberFormat="1" applyFont="1" applyFill="1" applyBorder="1" applyAlignment="1" applyProtection="1">
      <alignment vertical="center" wrapText="1"/>
      <protection locked="0"/>
    </xf>
    <xf numFmtId="0" fontId="34" fillId="26" borderId="18" xfId="33" applyFont="1" applyFill="1" applyBorder="1" applyAlignment="1" applyProtection="1">
      <alignment horizontal="center" vertical="center" wrapText="1"/>
    </xf>
    <xf numFmtId="0" fontId="34" fillId="28" borderId="23" xfId="33" applyFont="1" applyFill="1" applyBorder="1" applyAlignment="1" applyProtection="1">
      <alignment horizontal="center" vertical="center" wrapText="1"/>
    </xf>
    <xf numFmtId="170" fontId="2" fillId="25" borderId="0" xfId="33" applyNumberFormat="1" applyFill="1" applyBorder="1" applyAlignment="1">
      <alignment vertical="center"/>
    </xf>
    <xf numFmtId="172" fontId="34" fillId="27" borderId="10" xfId="33" applyNumberFormat="1" applyFont="1" applyFill="1" applyBorder="1" applyAlignment="1" applyProtection="1">
      <alignment vertical="center" wrapText="1"/>
      <protection locked="0"/>
    </xf>
    <xf numFmtId="171" fontId="34" fillId="27" borderId="10" xfId="33" applyNumberFormat="1" applyFont="1" applyFill="1" applyBorder="1" applyAlignment="1" applyProtection="1">
      <alignment vertical="center" wrapText="1"/>
      <protection locked="0"/>
    </xf>
    <xf numFmtId="10" fontId="34" fillId="27" borderId="10" xfId="33" applyNumberFormat="1" applyFont="1" applyFill="1" applyBorder="1" applyAlignment="1" applyProtection="1">
      <alignment vertical="center" wrapText="1"/>
      <protection locked="0"/>
    </xf>
    <xf numFmtId="0" fontId="34" fillId="29" borderId="18" xfId="33" applyFont="1" applyFill="1" applyBorder="1" applyAlignment="1" applyProtection="1">
      <alignment horizontal="center" vertical="center" wrapText="1"/>
    </xf>
    <xf numFmtId="0" fontId="2" fillId="25" borderId="0" xfId="33" applyFill="1" applyAlignment="1">
      <alignment horizontal="left"/>
    </xf>
    <xf numFmtId="14" fontId="34" fillId="0" borderId="0" xfId="33" applyNumberFormat="1" applyFont="1" applyBorder="1" applyAlignment="1" applyProtection="1">
      <alignment horizontal="left" vertical="center" wrapText="1"/>
      <protection locked="0"/>
    </xf>
    <xf numFmtId="14" fontId="34" fillId="0" borderId="10" xfId="33" applyNumberFormat="1" applyFont="1" applyBorder="1" applyAlignment="1" applyProtection="1">
      <alignment horizontal="left" vertical="center" wrapText="1"/>
      <protection locked="0"/>
    </xf>
    <xf numFmtId="0" fontId="2" fillId="26" borderId="11" xfId="0" applyFont="1" applyFill="1" applyBorder="1" applyAlignment="1" applyProtection="1">
      <alignment horizontal="center" vertical="center" wrapText="1"/>
      <protection locked="0"/>
    </xf>
    <xf numFmtId="0" fontId="11" fillId="30" borderId="16" xfId="0" applyFont="1" applyFill="1" applyBorder="1" applyAlignment="1"/>
    <xf numFmtId="0" fontId="11" fillId="30" borderId="0" xfId="0" applyFont="1" applyFill="1" applyBorder="1" applyAlignment="1"/>
    <xf numFmtId="0" fontId="0" fillId="0" borderId="0" xfId="0" applyFill="1"/>
    <xf numFmtId="0" fontId="11" fillId="30" borderId="24" xfId="0" applyFont="1" applyFill="1" applyBorder="1" applyAlignment="1"/>
    <xf numFmtId="0" fontId="11" fillId="30" borderId="25" xfId="0" applyFont="1" applyFill="1" applyBorder="1" applyAlignment="1"/>
    <xf numFmtId="0" fontId="11" fillId="0" borderId="0" xfId="0" applyFont="1" applyFill="1" applyBorder="1" applyAlignment="1"/>
    <xf numFmtId="0" fontId="13" fillId="27" borderId="24" xfId="0" applyFont="1" applyFill="1" applyBorder="1" applyAlignment="1">
      <alignment vertical="center"/>
    </xf>
    <xf numFmtId="0" fontId="13" fillId="27" borderId="25" xfId="0" applyFont="1" applyFill="1" applyBorder="1" applyAlignment="1">
      <alignment vertical="center"/>
    </xf>
    <xf numFmtId="0" fontId="13" fillId="27" borderId="11" xfId="0" applyFont="1" applyFill="1" applyBorder="1" applyAlignment="1">
      <alignment vertical="center"/>
    </xf>
    <xf numFmtId="0" fontId="0" fillId="0" borderId="0" xfId="0" applyFill="1" applyBorder="1"/>
    <xf numFmtId="0" fontId="13" fillId="0" borderId="0" xfId="0" applyFont="1" applyFill="1" applyBorder="1" applyAlignment="1">
      <alignment horizontal="center" vertical="center"/>
    </xf>
    <xf numFmtId="0" fontId="13" fillId="31" borderId="26" xfId="0" applyFont="1" applyFill="1" applyBorder="1" applyAlignment="1">
      <alignment vertical="center"/>
    </xf>
    <xf numFmtId="0" fontId="13" fillId="31" borderId="27" xfId="0" applyFont="1" applyFill="1" applyBorder="1" applyAlignment="1">
      <alignment vertical="center"/>
    </xf>
    <xf numFmtId="0" fontId="13" fillId="0" borderId="28" xfId="0" applyFont="1" applyFill="1" applyBorder="1" applyAlignment="1">
      <alignment horizontal="center" vertical="center"/>
    </xf>
    <xf numFmtId="0" fontId="13" fillId="31" borderId="29" xfId="0" applyFont="1" applyFill="1" applyBorder="1" applyAlignment="1">
      <alignment horizontal="center" vertical="center" wrapText="1"/>
    </xf>
    <xf numFmtId="0" fontId="13" fillId="31" borderId="14" xfId="0" applyFont="1" applyFill="1" applyBorder="1" applyAlignment="1">
      <alignment horizontal="center" vertical="center" wrapText="1"/>
    </xf>
    <xf numFmtId="0" fontId="13" fillId="31" borderId="30" xfId="0" applyFont="1" applyFill="1" applyBorder="1" applyAlignment="1">
      <alignment horizontal="center" vertical="center" wrapText="1"/>
    </xf>
    <xf numFmtId="0" fontId="13" fillId="31" borderId="31" xfId="0" applyFont="1" applyFill="1" applyBorder="1" applyAlignment="1">
      <alignment horizontal="center" vertical="center" wrapText="1"/>
    </xf>
    <xf numFmtId="0" fontId="13" fillId="31" borderId="10" xfId="0" applyFont="1" applyFill="1" applyBorder="1" applyAlignment="1">
      <alignment horizontal="center" vertical="center" wrapText="1"/>
    </xf>
    <xf numFmtId="0" fontId="13" fillId="31" borderId="32" xfId="0" applyFont="1" applyFill="1" applyBorder="1" applyAlignment="1">
      <alignment horizontal="center" vertical="center" wrapText="1"/>
    </xf>
    <xf numFmtId="0" fontId="13" fillId="31" borderId="33" xfId="0" applyFont="1" applyFill="1" applyBorder="1" applyAlignment="1">
      <alignment horizontal="center" vertical="center" wrapText="1"/>
    </xf>
    <xf numFmtId="0" fontId="13" fillId="31" borderId="34" xfId="0" applyFont="1" applyFill="1" applyBorder="1" applyAlignment="1">
      <alignment horizontal="center" vertical="center" wrapText="1"/>
    </xf>
    <xf numFmtId="10" fontId="1" fillId="0" borderId="31" xfId="0" applyNumberFormat="1" applyFont="1" applyBorder="1" applyAlignment="1">
      <alignment horizontal="center" vertical="center"/>
    </xf>
    <xf numFmtId="10" fontId="1" fillId="0" borderId="35" xfId="0" applyNumberFormat="1" applyFont="1" applyBorder="1" applyAlignment="1">
      <alignment horizontal="center" vertical="center"/>
    </xf>
    <xf numFmtId="10" fontId="35" fillId="0" borderId="35" xfId="0" applyNumberFormat="1" applyFont="1" applyBorder="1" applyAlignment="1">
      <alignment horizontal="center" vertical="center"/>
    </xf>
    <xf numFmtId="10" fontId="0" fillId="0" borderId="31" xfId="0" applyNumberFormat="1" applyFill="1" applyBorder="1" applyAlignment="1">
      <alignment horizontal="center" vertical="center"/>
    </xf>
    <xf numFmtId="10" fontId="0" fillId="0" borderId="15" xfId="0" applyNumberFormat="1" applyFill="1" applyBorder="1" applyAlignment="1">
      <alignment horizontal="center" vertical="center"/>
    </xf>
    <xf numFmtId="10" fontId="0" fillId="0" borderId="32" xfId="0" applyNumberFormat="1" applyFill="1" applyBorder="1" applyAlignment="1">
      <alignment horizontal="center" vertical="center"/>
    </xf>
    <xf numFmtId="10" fontId="0" fillId="0" borderId="0" xfId="0" applyNumberFormat="1" applyFill="1" applyBorder="1" applyAlignment="1">
      <alignment horizontal="center" vertical="center"/>
    </xf>
    <xf numFmtId="10" fontId="33" fillId="0" borderId="22" xfId="0" applyNumberFormat="1" applyFont="1" applyBorder="1" applyAlignment="1">
      <alignment horizontal="center" vertical="center"/>
    </xf>
    <xf numFmtId="10" fontId="33" fillId="0" borderId="36" xfId="0" applyNumberFormat="1" applyFont="1" applyBorder="1" applyAlignment="1">
      <alignment horizontal="center" vertical="center"/>
    </xf>
    <xf numFmtId="10" fontId="1" fillId="0" borderId="29" xfId="0" applyNumberFormat="1" applyFont="1" applyBorder="1" applyAlignment="1">
      <alignment horizontal="center" vertical="center"/>
    </xf>
    <xf numFmtId="10" fontId="1" fillId="0" borderId="14" xfId="0" applyNumberFormat="1" applyFont="1" applyBorder="1" applyAlignment="1">
      <alignment horizontal="center" vertical="center"/>
    </xf>
    <xf numFmtId="10" fontId="35" fillId="0" borderId="14" xfId="0" applyNumberFormat="1" applyFont="1" applyBorder="1" applyAlignment="1">
      <alignment horizontal="center" vertical="center"/>
    </xf>
    <xf numFmtId="10" fontId="0" fillId="0" borderId="29" xfId="0" applyNumberFormat="1" applyFill="1" applyBorder="1" applyAlignment="1">
      <alignment horizontal="center" vertical="center"/>
    </xf>
    <xf numFmtId="10" fontId="0" fillId="0" borderId="16" xfId="0" applyNumberFormat="1" applyFill="1" applyBorder="1" applyAlignment="1">
      <alignment horizontal="center" vertical="center"/>
    </xf>
    <xf numFmtId="10" fontId="0" fillId="0" borderId="36" xfId="0" applyNumberFormat="1" applyFill="1" applyBorder="1" applyAlignment="1">
      <alignment horizontal="center" vertical="center"/>
    </xf>
    <xf numFmtId="10" fontId="1" fillId="0" borderId="37" xfId="0" applyNumberFormat="1" applyFont="1" applyBorder="1" applyAlignment="1">
      <alignment horizontal="center" vertical="center"/>
    </xf>
    <xf numFmtId="10" fontId="1" fillId="0" borderId="38" xfId="0" applyNumberFormat="1" applyFont="1" applyBorder="1" applyAlignment="1">
      <alignment horizontal="center" vertical="center"/>
    </xf>
    <xf numFmtId="10" fontId="35" fillId="0" borderId="38" xfId="0" applyNumberFormat="1" applyFont="1" applyBorder="1" applyAlignment="1">
      <alignment horizontal="center" vertical="center"/>
    </xf>
    <xf numFmtId="10" fontId="0" fillId="0" borderId="37" xfId="0" applyNumberFormat="1" applyFill="1" applyBorder="1" applyAlignment="1">
      <alignment horizontal="center" vertical="center"/>
    </xf>
    <xf numFmtId="10" fontId="0" fillId="0" borderId="39" xfId="0" applyNumberFormat="1" applyFill="1" applyBorder="1" applyAlignment="1">
      <alignment horizontal="center" vertical="center"/>
    </xf>
    <xf numFmtId="10" fontId="0" fillId="0" borderId="40" xfId="0" applyNumberFormat="1" applyFill="1" applyBorder="1" applyAlignment="1">
      <alignment horizontal="center" vertical="center"/>
    </xf>
    <xf numFmtId="10" fontId="33" fillId="0" borderId="41" xfId="0" applyNumberFormat="1" applyFont="1" applyBorder="1" applyAlignment="1">
      <alignment horizontal="center" vertical="center"/>
    </xf>
    <xf numFmtId="10" fontId="33" fillId="0" borderId="40" xfId="0" applyNumberFormat="1" applyFont="1" applyBorder="1" applyAlignment="1">
      <alignment horizontal="center" vertical="center"/>
    </xf>
    <xf numFmtId="0" fontId="35" fillId="0" borderId="0" xfId="0" applyFont="1" applyBorder="1" applyAlignment="1">
      <alignment vertical="center"/>
    </xf>
    <xf numFmtId="10" fontId="0" fillId="0" borderId="0" xfId="0" applyNumberFormat="1" applyBorder="1" applyAlignment="1">
      <alignment horizontal="center" vertical="center"/>
    </xf>
    <xf numFmtId="0" fontId="0" fillId="0" borderId="10" xfId="0" applyFill="1" applyBorder="1" applyAlignment="1">
      <alignment vertical="center"/>
    </xf>
    <xf numFmtId="10" fontId="0" fillId="0" borderId="10" xfId="0" applyNumberFormat="1" applyBorder="1"/>
    <xf numFmtId="10" fontId="0" fillId="0" borderId="0" xfId="0" applyNumberFormat="1" applyFill="1" applyBorder="1"/>
    <xf numFmtId="10" fontId="0" fillId="0" borderId="0" xfId="0" applyNumberFormat="1" applyBorder="1"/>
    <xf numFmtId="0" fontId="36" fillId="0" borderId="18" xfId="0" applyFont="1" applyBorder="1"/>
    <xf numFmtId="0" fontId="13" fillId="0" borderId="24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0" fillId="0" borderId="0" xfId="0" applyAlignment="1">
      <alignment horizontal="center"/>
    </xf>
    <xf numFmtId="10" fontId="0" fillId="0" borderId="0" xfId="0" applyNumberFormat="1" applyBorder="1" applyAlignment="1">
      <alignment horizontal="center"/>
    </xf>
    <xf numFmtId="10" fontId="0" fillId="0" borderId="0" xfId="0" applyNumberFormat="1" applyFill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36" fillId="0" borderId="22" xfId="0" applyFont="1" applyBorder="1"/>
    <xf numFmtId="9" fontId="13" fillId="0" borderId="18" xfId="0" applyNumberFormat="1" applyFont="1" applyFill="1" applyBorder="1" applyAlignment="1">
      <alignment horizontal="center" vertical="center"/>
    </xf>
    <xf numFmtId="9" fontId="13" fillId="0" borderId="0" xfId="0" applyNumberFormat="1" applyFont="1" applyFill="1" applyBorder="1" applyAlignment="1">
      <alignment horizontal="center" vertical="center"/>
    </xf>
    <xf numFmtId="0" fontId="0" fillId="0" borderId="18" xfId="0" applyBorder="1"/>
    <xf numFmtId="10" fontId="9" fillId="0" borderId="19" xfId="0" applyNumberFormat="1" applyFont="1" applyBorder="1" applyAlignment="1">
      <alignment horizontal="center"/>
    </xf>
    <xf numFmtId="173" fontId="9" fillId="0" borderId="18" xfId="34" applyNumberFormat="1" applyFont="1" applyBorder="1" applyAlignment="1">
      <alignment horizontal="center" vertical="center"/>
    </xf>
    <xf numFmtId="173" fontId="9" fillId="0" borderId="0" xfId="34" applyNumberFormat="1" applyFont="1" applyBorder="1" applyAlignment="1">
      <alignment horizontal="center" vertical="center"/>
    </xf>
    <xf numFmtId="0" fontId="0" fillId="0" borderId="22" xfId="0" applyBorder="1"/>
    <xf numFmtId="10" fontId="9" fillId="0" borderId="42" xfId="0" applyNumberFormat="1" applyFont="1" applyBorder="1" applyAlignment="1">
      <alignment horizontal="center"/>
    </xf>
    <xf numFmtId="173" fontId="9" fillId="0" borderId="22" xfId="34" applyNumberFormat="1" applyFont="1" applyBorder="1" applyAlignment="1">
      <alignment horizontal="center" vertical="center"/>
    </xf>
    <xf numFmtId="0" fontId="0" fillId="0" borderId="20" xfId="0" applyBorder="1"/>
    <xf numFmtId="10" fontId="9" fillId="0" borderId="21" xfId="0" applyNumberFormat="1" applyFont="1" applyBorder="1" applyAlignment="1">
      <alignment horizontal="center"/>
    </xf>
    <xf numFmtId="173" fontId="9" fillId="0" borderId="20" xfId="34" applyNumberFormat="1" applyFont="1" applyBorder="1" applyAlignment="1">
      <alignment horizontal="center" vertical="center"/>
    </xf>
    <xf numFmtId="0" fontId="14" fillId="0" borderId="0" xfId="0" applyFont="1"/>
    <xf numFmtId="0" fontId="2" fillId="0" borderId="0" xfId="33" applyFont="1"/>
    <xf numFmtId="165" fontId="34" fillId="27" borderId="10" xfId="33" applyNumberFormat="1" applyFont="1" applyFill="1" applyBorder="1" applyAlignment="1" applyProtection="1">
      <alignment horizontal="center" vertical="center" wrapText="1"/>
      <protection locked="0"/>
    </xf>
    <xf numFmtId="0" fontId="2" fillId="26" borderId="10" xfId="0" applyFont="1" applyFill="1" applyBorder="1" applyAlignment="1" applyProtection="1">
      <alignment horizontal="center" vertical="center" wrapText="1"/>
      <protection locked="0"/>
    </xf>
    <xf numFmtId="165" fontId="2" fillId="27" borderId="10" xfId="0" applyNumberFormat="1" applyFont="1" applyFill="1" applyBorder="1" applyAlignment="1" applyProtection="1">
      <alignment vertical="center" wrapText="1"/>
      <protection locked="0"/>
    </xf>
    <xf numFmtId="14" fontId="2" fillId="26" borderId="10" xfId="0" applyNumberFormat="1" applyFont="1" applyFill="1" applyBorder="1" applyAlignment="1" applyProtection="1">
      <alignment horizontal="center" vertical="center" wrapText="1"/>
      <protection locked="0"/>
    </xf>
    <xf numFmtId="165" fontId="2" fillId="26" borderId="10" xfId="0" applyNumberFormat="1" applyFont="1" applyFill="1" applyBorder="1" applyAlignment="1" applyProtection="1">
      <alignment vertical="center" wrapText="1"/>
      <protection locked="0"/>
    </xf>
    <xf numFmtId="0" fontId="2" fillId="28" borderId="11" xfId="0" applyFont="1" applyFill="1" applyBorder="1" applyAlignment="1" applyProtection="1">
      <alignment horizontal="center" vertical="center" wrapText="1"/>
      <protection locked="0"/>
    </xf>
    <xf numFmtId="7" fontId="2" fillId="28" borderId="10" xfId="0" applyNumberFormat="1" applyFont="1" applyFill="1" applyBorder="1" applyAlignment="1" applyProtection="1">
      <alignment vertical="center" wrapText="1"/>
      <protection locked="0"/>
    </xf>
    <xf numFmtId="1" fontId="34" fillId="29" borderId="18" xfId="33" applyNumberFormat="1" applyFont="1" applyFill="1" applyBorder="1" applyAlignment="1" applyProtection="1">
      <alignment vertical="center" wrapText="1"/>
    </xf>
    <xf numFmtId="0" fontId="2" fillId="25" borderId="0" xfId="33" applyFill="1" applyProtection="1"/>
    <xf numFmtId="14" fontId="34" fillId="26" borderId="10" xfId="33" applyNumberFormat="1" applyFont="1" applyFill="1" applyBorder="1" applyAlignment="1" applyProtection="1">
      <alignment horizontal="center" vertical="center" wrapText="1"/>
    </xf>
    <xf numFmtId="168" fontId="34" fillId="28" borderId="43" xfId="33" applyNumberFormat="1" applyFont="1" applyFill="1" applyBorder="1" applyAlignment="1" applyProtection="1">
      <alignment vertical="center" wrapText="1"/>
      <protection hidden="1"/>
    </xf>
    <xf numFmtId="0" fontId="34" fillId="0" borderId="10" xfId="33" applyFont="1" applyFill="1" applyBorder="1" applyAlignment="1" applyProtection="1">
      <alignment horizontal="center" vertical="center" wrapText="1"/>
      <protection locked="0"/>
    </xf>
    <xf numFmtId="0" fontId="2" fillId="29" borderId="20" xfId="33" applyFill="1" applyBorder="1" applyProtection="1">
      <protection locked="0"/>
    </xf>
    <xf numFmtId="165" fontId="34" fillId="32" borderId="10" xfId="33" applyNumberFormat="1" applyFont="1" applyFill="1" applyBorder="1" applyAlignment="1" applyProtection="1">
      <alignment vertical="center" wrapText="1"/>
      <protection locked="0"/>
    </xf>
    <xf numFmtId="0" fontId="34" fillId="26" borderId="42" xfId="33" applyFont="1" applyFill="1" applyBorder="1" applyAlignment="1" applyProtection="1">
      <alignment horizontal="center" vertical="center" wrapText="1"/>
    </xf>
    <xf numFmtId="14" fontId="34" fillId="27" borderId="10" xfId="33" applyNumberFormat="1" applyFont="1" applyFill="1" applyBorder="1" applyAlignment="1" applyProtection="1">
      <alignment horizontal="center" vertical="center"/>
      <protection locked="0"/>
    </xf>
    <xf numFmtId="0" fontId="37" fillId="32" borderId="10" xfId="33" applyFont="1" applyFill="1" applyBorder="1" applyAlignment="1" applyProtection="1">
      <alignment horizontal="center" vertical="center"/>
      <protection locked="0"/>
    </xf>
    <xf numFmtId="0" fontId="34" fillId="34" borderId="10" xfId="33" applyFont="1" applyFill="1" applyBorder="1" applyAlignment="1" applyProtection="1">
      <alignment horizontal="center" vertical="center" wrapText="1"/>
    </xf>
    <xf numFmtId="0" fontId="34" fillId="32" borderId="10" xfId="33" applyNumberFormat="1" applyFont="1" applyFill="1" applyBorder="1" applyAlignment="1" applyProtection="1">
      <alignment horizontal="center" vertical="center" wrapText="1"/>
      <protection locked="0"/>
    </xf>
    <xf numFmtId="49" fontId="34" fillId="32" borderId="10" xfId="33" applyNumberFormat="1" applyFont="1" applyFill="1" applyBorder="1" applyAlignment="1" applyProtection="1">
      <alignment horizontal="right" vertical="center" wrapText="1"/>
      <protection locked="0"/>
    </xf>
    <xf numFmtId="174" fontId="2" fillId="25" borderId="0" xfId="33" applyNumberFormat="1" applyFill="1"/>
    <xf numFmtId="167" fontId="2" fillId="25" borderId="0" xfId="33" applyNumberFormat="1" applyFill="1"/>
    <xf numFmtId="0" fontId="2" fillId="25" borderId="0" xfId="33" applyFill="1" applyAlignment="1">
      <alignment horizontal="right"/>
    </xf>
    <xf numFmtId="0" fontId="2" fillId="25" borderId="45" xfId="33" applyFill="1" applyBorder="1" applyProtection="1">
      <protection hidden="1"/>
    </xf>
    <xf numFmtId="0" fontId="2" fillId="25" borderId="23" xfId="33" applyFont="1" applyFill="1" applyBorder="1" applyProtection="1"/>
    <xf numFmtId="0" fontId="34" fillId="35" borderId="23" xfId="33" applyFont="1" applyFill="1" applyBorder="1" applyAlignment="1" applyProtection="1">
      <alignment horizontal="center" vertical="center" wrapText="1"/>
    </xf>
    <xf numFmtId="168" fontId="34" fillId="35" borderId="45" xfId="33" applyNumberFormat="1" applyFont="1" applyFill="1" applyBorder="1" applyAlignment="1" applyProtection="1">
      <alignment vertical="center" wrapText="1"/>
      <protection hidden="1"/>
    </xf>
    <xf numFmtId="0" fontId="5" fillId="33" borderId="24" xfId="0" applyFont="1" applyFill="1" applyBorder="1" applyAlignment="1" applyProtection="1">
      <alignment horizontal="center" vertical="center" wrapText="1"/>
    </xf>
    <xf numFmtId="0" fontId="5" fillId="33" borderId="19" xfId="0" applyFont="1" applyFill="1" applyBorder="1" applyAlignment="1" applyProtection="1">
      <alignment horizontal="center" vertical="center" wrapText="1"/>
    </xf>
    <xf numFmtId="0" fontId="13" fillId="31" borderId="26" xfId="0" applyFont="1" applyFill="1" applyBorder="1" applyAlignment="1">
      <alignment horizontal="center"/>
    </xf>
    <xf numFmtId="0" fontId="13" fillId="31" borderId="44" xfId="0" applyFont="1" applyFill="1" applyBorder="1" applyAlignment="1">
      <alignment horizontal="center"/>
    </xf>
    <xf numFmtId="0" fontId="13" fillId="31" borderId="27" xfId="0" applyFont="1" applyFill="1" applyBorder="1" applyAlignment="1">
      <alignment horizontal="center"/>
    </xf>
    <xf numFmtId="0" fontId="13" fillId="0" borderId="18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0" fontId="13" fillId="31" borderId="26" xfId="0" applyFont="1" applyFill="1" applyBorder="1" applyAlignment="1">
      <alignment horizontal="center" vertical="center"/>
    </xf>
    <xf numFmtId="0" fontId="13" fillId="31" borderId="44" xfId="0" applyFont="1" applyFill="1" applyBorder="1" applyAlignment="1">
      <alignment horizontal="center" vertical="center"/>
    </xf>
    <xf numFmtId="0" fontId="13" fillId="31" borderId="27" xfId="0" applyFont="1" applyFill="1" applyBorder="1" applyAlignment="1">
      <alignment horizontal="center" vertical="center"/>
    </xf>
    <xf numFmtId="14" fontId="2" fillId="0" borderId="24" xfId="0" applyNumberFormat="1" applyFont="1" applyBorder="1" applyAlignment="1" applyProtection="1">
      <alignment horizontal="center" vertical="center" wrapText="1"/>
      <protection locked="0"/>
    </xf>
    <xf numFmtId="0" fontId="0" fillId="0" borderId="11" xfId="0" applyBorder="1"/>
  </cellXfs>
  <cellStyles count="45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Commentaire" xfId="28" builtinId="10" customBuiltin="1"/>
    <cellStyle name="Entrée" xfId="29" builtinId="20" customBuiltin="1"/>
    <cellStyle name="Insatisfaisant" xfId="30" builtinId="27" customBuiltin="1"/>
    <cellStyle name="Monétaire" xfId="31" builtinId="4"/>
    <cellStyle name="Neutre" xfId="32" builtinId="28" customBuiltin="1"/>
    <cellStyle name="Normal" xfId="0" builtinId="0"/>
    <cellStyle name="Normal_Calcul PNB client  MARCHE PROFESSIONNELS vdcg" xfId="33"/>
    <cellStyle name="Pourcentage" xfId="34" builtinId="5"/>
    <cellStyle name="Satisfaisant" xfId="35" builtinId="26" customBuiltin="1"/>
    <cellStyle name="Sortie" xfId="36" builtinId="21" customBuiltin="1"/>
    <cellStyle name="Texte explicatif" xfId="37" builtinId="53" customBuiltin="1"/>
    <cellStyle name="Titre" xfId="38" builtinId="15" customBuiltin="1"/>
    <cellStyle name="Titre 1" xfId="39" builtinId="16" customBuiltin="1"/>
    <cellStyle name="Titre 2" xfId="40" builtinId="17" customBuiltin="1"/>
    <cellStyle name="Titre 3" xfId="41" builtinId="18" customBuiltin="1"/>
    <cellStyle name="Titre 4" xfId="42" builtinId="19" customBuiltin="1"/>
    <cellStyle name="Total" xfId="43" builtinId="25" customBuiltin="1"/>
    <cellStyle name="Vérification" xfId="44" builtinId="23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A%20test%20ENT16a%20-%20version%2006-20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01845k/Local%20Settings/Temporary%20Internet%20Files/OLK2/Dossier%20de%20cr&#233;dit%20FAexcel%202010%207.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~1/O03247~1.CEI/LOCALS~1/Temp/Infoto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EPARTEMENT%20MARKETING%20ET%20DISTRIBUTION/A%20STEYER/Cr&#233;dit/Calcul%20PNB%20client%20%20MARCHE%20PROFESSIONNELS%20vdcg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tité1"/>
      <sheetName val="Autres Engagements"/>
      <sheetName val="Total des Engagements"/>
      <sheetName val="localisation"/>
      <sheetName val="listes"/>
      <sheetName val="FJ"/>
      <sheetName val="segment marché"/>
    </sheetNames>
    <sheetDataSet>
      <sheetData sheetId="0"/>
      <sheetData sheetId="1"/>
      <sheetData sheetId="2"/>
      <sheetData sheetId="3">
        <row r="1">
          <cell r="A1">
            <v>6</v>
          </cell>
        </row>
        <row r="2">
          <cell r="A2">
            <v>7</v>
          </cell>
        </row>
        <row r="3">
          <cell r="A3">
            <v>8</v>
          </cell>
        </row>
        <row r="4">
          <cell r="A4">
            <v>9</v>
          </cell>
        </row>
        <row r="5">
          <cell r="A5">
            <v>10</v>
          </cell>
        </row>
        <row r="6">
          <cell r="A6">
            <v>11</v>
          </cell>
        </row>
        <row r="7">
          <cell r="A7">
            <v>12</v>
          </cell>
        </row>
        <row r="8">
          <cell r="A8">
            <v>13</v>
          </cell>
        </row>
        <row r="9">
          <cell r="A9">
            <v>14</v>
          </cell>
        </row>
        <row r="10">
          <cell r="A10">
            <v>15</v>
          </cell>
        </row>
        <row r="11">
          <cell r="A11">
            <v>16</v>
          </cell>
        </row>
        <row r="12">
          <cell r="A12">
            <v>18</v>
          </cell>
        </row>
        <row r="13">
          <cell r="A13">
            <v>19</v>
          </cell>
        </row>
        <row r="14">
          <cell r="A14">
            <v>20</v>
          </cell>
        </row>
        <row r="15">
          <cell r="A15">
            <v>21</v>
          </cell>
        </row>
        <row r="16">
          <cell r="A16">
            <v>22</v>
          </cell>
        </row>
        <row r="17">
          <cell r="A17">
            <v>23</v>
          </cell>
        </row>
        <row r="18">
          <cell r="A18">
            <v>24</v>
          </cell>
        </row>
        <row r="19">
          <cell r="A19">
            <v>25</v>
          </cell>
        </row>
        <row r="20">
          <cell r="A20">
            <v>27</v>
          </cell>
        </row>
        <row r="21">
          <cell r="A21">
            <v>28</v>
          </cell>
        </row>
        <row r="22">
          <cell r="A22">
            <v>29</v>
          </cell>
        </row>
        <row r="23">
          <cell r="A23">
            <v>30</v>
          </cell>
        </row>
        <row r="24">
          <cell r="A24">
            <v>31</v>
          </cell>
        </row>
        <row r="25">
          <cell r="A25">
            <v>33</v>
          </cell>
        </row>
        <row r="26">
          <cell r="A26">
            <v>34</v>
          </cell>
        </row>
        <row r="27">
          <cell r="A27">
            <v>36</v>
          </cell>
        </row>
        <row r="28">
          <cell r="A28">
            <v>37</v>
          </cell>
        </row>
        <row r="29">
          <cell r="A29">
            <v>38</v>
          </cell>
        </row>
        <row r="30">
          <cell r="A30">
            <v>39</v>
          </cell>
        </row>
        <row r="31">
          <cell r="A31">
            <v>40</v>
          </cell>
        </row>
        <row r="32">
          <cell r="A32">
            <v>41</v>
          </cell>
        </row>
        <row r="33">
          <cell r="A33">
            <v>43</v>
          </cell>
        </row>
        <row r="34">
          <cell r="A34">
            <v>45</v>
          </cell>
        </row>
        <row r="35">
          <cell r="A35">
            <v>47</v>
          </cell>
        </row>
        <row r="36">
          <cell r="A36">
            <v>48</v>
          </cell>
        </row>
        <row r="37">
          <cell r="A37">
            <v>50</v>
          </cell>
        </row>
        <row r="38">
          <cell r="A38">
            <v>52</v>
          </cell>
        </row>
        <row r="39">
          <cell r="A39">
            <v>53</v>
          </cell>
        </row>
        <row r="40">
          <cell r="A40">
            <v>54</v>
          </cell>
        </row>
        <row r="41">
          <cell r="A41">
            <v>55</v>
          </cell>
        </row>
        <row r="42">
          <cell r="A42">
            <v>57</v>
          </cell>
        </row>
        <row r="43">
          <cell r="A43">
            <v>58</v>
          </cell>
        </row>
        <row r="44">
          <cell r="A44">
            <v>59</v>
          </cell>
        </row>
        <row r="45">
          <cell r="A45">
            <v>60</v>
          </cell>
        </row>
        <row r="46">
          <cell r="A46">
            <v>61</v>
          </cell>
        </row>
        <row r="47">
          <cell r="A47">
            <v>63</v>
          </cell>
        </row>
        <row r="48">
          <cell r="A48">
            <v>64</v>
          </cell>
        </row>
        <row r="49">
          <cell r="A49">
            <v>65</v>
          </cell>
        </row>
        <row r="50">
          <cell r="A50">
            <v>66</v>
          </cell>
        </row>
        <row r="51">
          <cell r="A51">
            <v>67</v>
          </cell>
        </row>
        <row r="52">
          <cell r="A52">
            <v>68</v>
          </cell>
        </row>
        <row r="53">
          <cell r="A53">
            <v>69</v>
          </cell>
        </row>
        <row r="54">
          <cell r="A54">
            <v>70</v>
          </cell>
        </row>
        <row r="55">
          <cell r="A55">
            <v>71</v>
          </cell>
        </row>
        <row r="56">
          <cell r="A56">
            <v>73</v>
          </cell>
        </row>
        <row r="57">
          <cell r="A57">
            <v>74</v>
          </cell>
        </row>
        <row r="58">
          <cell r="A58">
            <v>75</v>
          </cell>
        </row>
        <row r="59">
          <cell r="A59">
            <v>76</v>
          </cell>
        </row>
        <row r="60">
          <cell r="A60">
            <v>77</v>
          </cell>
        </row>
        <row r="61">
          <cell r="A61">
            <v>78</v>
          </cell>
        </row>
        <row r="62">
          <cell r="A62">
            <v>79</v>
          </cell>
        </row>
        <row r="63">
          <cell r="A63">
            <v>80</v>
          </cell>
        </row>
        <row r="64">
          <cell r="A64">
            <v>82</v>
          </cell>
        </row>
        <row r="65">
          <cell r="A65">
            <v>85</v>
          </cell>
        </row>
        <row r="66">
          <cell r="A66">
            <v>86</v>
          </cell>
        </row>
        <row r="67">
          <cell r="A67">
            <v>87</v>
          </cell>
        </row>
        <row r="68">
          <cell r="A68">
            <v>89</v>
          </cell>
        </row>
        <row r="69">
          <cell r="A69">
            <v>90</v>
          </cell>
        </row>
        <row r="70">
          <cell r="A70">
            <v>92</v>
          </cell>
        </row>
        <row r="71">
          <cell r="A71">
            <v>93</v>
          </cell>
        </row>
        <row r="72">
          <cell r="A72">
            <v>95</v>
          </cell>
        </row>
        <row r="73">
          <cell r="A73">
            <v>98</v>
          </cell>
        </row>
        <row r="74">
          <cell r="A74">
            <v>99</v>
          </cell>
        </row>
        <row r="75">
          <cell r="A75">
            <v>100</v>
          </cell>
        </row>
        <row r="76">
          <cell r="A76">
            <v>101</v>
          </cell>
        </row>
        <row r="77">
          <cell r="A77">
            <v>104</v>
          </cell>
        </row>
        <row r="78">
          <cell r="A78">
            <v>105</v>
          </cell>
        </row>
        <row r="79">
          <cell r="A79">
            <v>107</v>
          </cell>
        </row>
        <row r="80">
          <cell r="A80">
            <v>108</v>
          </cell>
        </row>
        <row r="81">
          <cell r="A81">
            <v>109</v>
          </cell>
        </row>
        <row r="82">
          <cell r="A82">
            <v>110</v>
          </cell>
        </row>
        <row r="83">
          <cell r="A83">
            <v>111</v>
          </cell>
        </row>
        <row r="84">
          <cell r="A84">
            <v>112</v>
          </cell>
        </row>
        <row r="85">
          <cell r="A85">
            <v>113</v>
          </cell>
        </row>
        <row r="86">
          <cell r="A86">
            <v>116</v>
          </cell>
        </row>
        <row r="87">
          <cell r="A87">
            <v>117</v>
          </cell>
        </row>
        <row r="88">
          <cell r="A88">
            <v>118</v>
          </cell>
        </row>
        <row r="89">
          <cell r="A89">
            <v>119</v>
          </cell>
        </row>
        <row r="90">
          <cell r="A90">
            <v>120</v>
          </cell>
        </row>
        <row r="91">
          <cell r="A91">
            <v>121</v>
          </cell>
        </row>
        <row r="92">
          <cell r="A92">
            <v>126</v>
          </cell>
        </row>
        <row r="93">
          <cell r="A93">
            <v>127</v>
          </cell>
        </row>
        <row r="94">
          <cell r="A94">
            <v>128</v>
          </cell>
        </row>
        <row r="95">
          <cell r="A95">
            <v>129</v>
          </cell>
        </row>
        <row r="96">
          <cell r="A96">
            <v>130</v>
          </cell>
        </row>
        <row r="97">
          <cell r="A97">
            <v>133</v>
          </cell>
        </row>
        <row r="98">
          <cell r="A98">
            <v>134</v>
          </cell>
        </row>
        <row r="99">
          <cell r="A99">
            <v>135</v>
          </cell>
        </row>
        <row r="100">
          <cell r="A100">
            <v>136</v>
          </cell>
        </row>
        <row r="101">
          <cell r="A101">
            <v>137</v>
          </cell>
        </row>
        <row r="102">
          <cell r="A102">
            <v>139</v>
          </cell>
        </row>
        <row r="103">
          <cell r="A103">
            <v>140</v>
          </cell>
        </row>
        <row r="104">
          <cell r="A104">
            <v>141</v>
          </cell>
        </row>
        <row r="105">
          <cell r="A105">
            <v>143</v>
          </cell>
        </row>
        <row r="106">
          <cell r="A106">
            <v>144</v>
          </cell>
        </row>
        <row r="107">
          <cell r="A107">
            <v>147</v>
          </cell>
        </row>
        <row r="108">
          <cell r="A108">
            <v>148</v>
          </cell>
        </row>
        <row r="109">
          <cell r="A109">
            <v>149</v>
          </cell>
        </row>
        <row r="110">
          <cell r="A110">
            <v>151</v>
          </cell>
        </row>
        <row r="111">
          <cell r="A111">
            <v>152</v>
          </cell>
        </row>
        <row r="112">
          <cell r="A112">
            <v>153</v>
          </cell>
        </row>
        <row r="113">
          <cell r="A113">
            <v>154</v>
          </cell>
        </row>
        <row r="114">
          <cell r="A114">
            <v>156</v>
          </cell>
        </row>
        <row r="115">
          <cell r="A115">
            <v>157</v>
          </cell>
        </row>
        <row r="116">
          <cell r="A116">
            <v>159</v>
          </cell>
        </row>
        <row r="117">
          <cell r="A117">
            <v>160</v>
          </cell>
        </row>
        <row r="118">
          <cell r="A118">
            <v>162</v>
          </cell>
        </row>
        <row r="119">
          <cell r="A119">
            <v>163</v>
          </cell>
        </row>
        <row r="120">
          <cell r="A120">
            <v>164</v>
          </cell>
        </row>
        <row r="121">
          <cell r="A121">
            <v>167</v>
          </cell>
        </row>
        <row r="122">
          <cell r="A122">
            <v>169</v>
          </cell>
        </row>
        <row r="123">
          <cell r="A123">
            <v>170</v>
          </cell>
        </row>
        <row r="124">
          <cell r="A124">
            <v>171</v>
          </cell>
        </row>
        <row r="125">
          <cell r="A125">
            <v>172</v>
          </cell>
        </row>
        <row r="126">
          <cell r="A126">
            <v>173</v>
          </cell>
        </row>
        <row r="127">
          <cell r="A127">
            <v>174</v>
          </cell>
        </row>
        <row r="128">
          <cell r="A128">
            <v>175</v>
          </cell>
        </row>
        <row r="129">
          <cell r="A129">
            <v>177</v>
          </cell>
        </row>
        <row r="130">
          <cell r="A130">
            <v>178</v>
          </cell>
        </row>
        <row r="131">
          <cell r="A131">
            <v>179</v>
          </cell>
        </row>
        <row r="132">
          <cell r="A132">
            <v>180</v>
          </cell>
        </row>
        <row r="133">
          <cell r="A133">
            <v>181</v>
          </cell>
        </row>
        <row r="134">
          <cell r="A134">
            <v>183</v>
          </cell>
        </row>
        <row r="135">
          <cell r="A135">
            <v>184</v>
          </cell>
        </row>
        <row r="136">
          <cell r="A136">
            <v>185</v>
          </cell>
        </row>
        <row r="137">
          <cell r="A137">
            <v>186</v>
          </cell>
        </row>
        <row r="138">
          <cell r="A138">
            <v>187</v>
          </cell>
        </row>
        <row r="139">
          <cell r="A139">
            <v>188</v>
          </cell>
        </row>
        <row r="140">
          <cell r="A140">
            <v>189</v>
          </cell>
        </row>
        <row r="141">
          <cell r="A141">
            <v>191</v>
          </cell>
        </row>
        <row r="142">
          <cell r="A142">
            <v>192</v>
          </cell>
        </row>
        <row r="143">
          <cell r="A143">
            <v>193</v>
          </cell>
        </row>
        <row r="144">
          <cell r="A144">
            <v>194</v>
          </cell>
        </row>
        <row r="145">
          <cell r="A145">
            <v>195</v>
          </cell>
        </row>
        <row r="146">
          <cell r="A146">
            <v>196</v>
          </cell>
        </row>
        <row r="147">
          <cell r="A147">
            <v>198</v>
          </cell>
        </row>
        <row r="148">
          <cell r="A148">
            <v>201</v>
          </cell>
        </row>
        <row r="149">
          <cell r="A149">
            <v>202</v>
          </cell>
        </row>
        <row r="150">
          <cell r="A150">
            <v>205</v>
          </cell>
        </row>
        <row r="151">
          <cell r="A151">
            <v>206</v>
          </cell>
        </row>
      </sheetData>
      <sheetData sheetId="4">
        <row r="1">
          <cell r="A1" t="str">
            <v>OUV</v>
          </cell>
          <cell r="B1" t="str">
            <v>Entreprises</v>
          </cell>
          <cell r="D1" t="str">
            <v>OUI</v>
          </cell>
          <cell r="E1" t="str">
            <v>Taux Fixe</v>
          </cell>
          <cell r="G1" t="str">
            <v>CMR : Standard</v>
          </cell>
        </row>
        <row r="2">
          <cell r="A2" t="str">
            <v>AUG</v>
          </cell>
          <cell r="B2" t="str">
            <v>Economie Sociale</v>
          </cell>
          <cell r="D2" t="str">
            <v>NON</v>
          </cell>
          <cell r="E2" t="str">
            <v>Livret A</v>
          </cell>
          <cell r="G2" t="str">
            <v>FC : Standard</v>
          </cell>
          <cell r="I2" t="str">
            <v>EI</v>
          </cell>
          <cell r="J2">
            <v>0</v>
          </cell>
        </row>
        <row r="3">
          <cell r="A3" t="str">
            <v>REN</v>
          </cell>
          <cell r="B3" t="str">
            <v>Logement Social</v>
          </cell>
          <cell r="E3" t="str">
            <v>LDD</v>
          </cell>
          <cell r="G3" t="str">
            <v>FTR : Standard</v>
          </cell>
          <cell r="I3" t="str">
            <v>Prof. Libérale</v>
          </cell>
          <cell r="J3">
            <v>1</v>
          </cell>
        </row>
        <row r="4">
          <cell r="A4" t="str">
            <v>RED</v>
          </cell>
          <cell r="B4" t="str">
            <v>Professionnels</v>
          </cell>
          <cell r="D4" t="str">
            <v>FD</v>
          </cell>
          <cell r="E4" t="str">
            <v>Eur3M</v>
          </cell>
          <cell r="G4" t="str">
            <v>FTCC : Standard</v>
          </cell>
          <cell r="I4" t="str">
            <v>SARL</v>
          </cell>
          <cell r="J4">
            <v>2</v>
          </cell>
        </row>
        <row r="5">
          <cell r="A5" t="str">
            <v>DEN</v>
          </cell>
          <cell r="D5" t="str">
            <v>FDA</v>
          </cell>
          <cell r="E5" t="str">
            <v>Eur3M capé + 2</v>
          </cell>
          <cell r="G5" t="str">
            <v>FNO : Standard</v>
          </cell>
          <cell r="I5" t="str">
            <v>SARL Unipers.</v>
          </cell>
          <cell r="J5">
            <v>3</v>
          </cell>
        </row>
        <row r="6">
          <cell r="A6" t="str">
            <v>ANN</v>
          </cell>
          <cell r="B6" t="str">
            <v>CAE</v>
          </cell>
          <cell r="E6" t="str">
            <v>EUR1M</v>
          </cell>
          <cell r="G6" t="str">
            <v>FA :</v>
          </cell>
          <cell r="I6" t="str">
            <v>SA</v>
          </cell>
          <cell r="J6">
            <v>4</v>
          </cell>
        </row>
        <row r="7">
          <cell r="B7" t="str">
            <v>CAES</v>
          </cell>
          <cell r="E7" t="str">
            <v>Eonia</v>
          </cell>
          <cell r="I7" t="str">
            <v>SAS</v>
          </cell>
          <cell r="J7">
            <v>5</v>
          </cell>
        </row>
        <row r="8">
          <cell r="B8" t="str">
            <v>CCPRO</v>
          </cell>
          <cell r="E8" t="str">
            <v>T4M</v>
          </cell>
          <cell r="G8" t="str">
            <v>Non coté</v>
          </cell>
          <cell r="I8" t="str">
            <v>SCI</v>
          </cell>
          <cell r="J8">
            <v>6</v>
          </cell>
        </row>
        <row r="9">
          <cell r="E9" t="str">
            <v>LiborCHF3M</v>
          </cell>
          <cell r="G9" t="str">
            <v>0</v>
          </cell>
          <cell r="I9" t="str">
            <v>SCP</v>
          </cell>
          <cell r="J9">
            <v>7</v>
          </cell>
        </row>
        <row r="10">
          <cell r="B10" t="str">
            <v>DA</v>
          </cell>
          <cell r="E10" t="str">
            <v>TBCEA</v>
          </cell>
          <cell r="G10" t="str">
            <v>3++</v>
          </cell>
          <cell r="I10" t="str">
            <v>SCM</v>
          </cell>
          <cell r="J10">
            <v>8</v>
          </cell>
        </row>
        <row r="11">
          <cell r="B11" t="str">
            <v>DCA</v>
          </cell>
          <cell r="D11" t="str">
            <v>Statut du dossier : Sain</v>
          </cell>
          <cell r="G11" t="str">
            <v>3+</v>
          </cell>
          <cell r="I11" t="str">
            <v>SELARL</v>
          </cell>
          <cell r="J11">
            <v>9</v>
          </cell>
        </row>
        <row r="12">
          <cell r="B12" t="str">
            <v>DG</v>
          </cell>
          <cell r="D12" t="str">
            <v>Statut du dossier : Douteux</v>
          </cell>
          <cell r="G12">
            <v>3</v>
          </cell>
          <cell r="I12" t="str">
            <v>SELAS</v>
          </cell>
          <cell r="J12" t="str">
            <v>X</v>
          </cell>
        </row>
        <row r="13">
          <cell r="D13" t="str">
            <v>Statut du dossier : Watch List</v>
          </cell>
          <cell r="G13" t="str">
            <v>4+</v>
          </cell>
          <cell r="I13" t="str">
            <v>SEM</v>
          </cell>
          <cell r="J13" t="str">
            <v>Z</v>
          </cell>
        </row>
        <row r="14">
          <cell r="A14" t="str">
            <v>Éch Constantes</v>
          </cell>
          <cell r="G14" t="str">
            <v>4</v>
          </cell>
          <cell r="I14" t="str">
            <v>EPIC</v>
          </cell>
          <cell r="J14" t="str">
            <v>A</v>
          </cell>
        </row>
        <row r="15">
          <cell r="A15" t="str">
            <v>Capital Constant</v>
          </cell>
          <cell r="G15" t="str">
            <v>5+</v>
          </cell>
          <cell r="I15" t="str">
            <v>Association</v>
          </cell>
        </row>
        <row r="16">
          <cell r="A16" t="str">
            <v>In Fine</v>
          </cell>
          <cell r="G16" t="str">
            <v>5</v>
          </cell>
          <cell r="I16" t="str">
            <v>Fondation</v>
          </cell>
        </row>
        <row r="17">
          <cell r="G17" t="str">
            <v>6</v>
          </cell>
          <cell r="I17" t="str">
            <v>Congrégation</v>
          </cell>
        </row>
        <row r="18">
          <cell r="A18" t="str">
            <v>Mensuelles</v>
          </cell>
          <cell r="G18" t="str">
            <v>7</v>
          </cell>
          <cell r="I18" t="str">
            <v>Mutuelle</v>
          </cell>
        </row>
        <row r="19">
          <cell r="A19" t="str">
            <v>Trimestrielles</v>
          </cell>
          <cell r="G19" t="str">
            <v>8</v>
          </cell>
          <cell r="I19" t="str">
            <v>Comité Ense</v>
          </cell>
        </row>
        <row r="20">
          <cell r="A20" t="str">
            <v>Annuelles</v>
          </cell>
          <cell r="E20" t="str">
            <v>Confirmation (O/N) :</v>
          </cell>
          <cell r="G20" t="str">
            <v>9</v>
          </cell>
          <cell r="I20" t="str">
            <v>Syndicat</v>
          </cell>
        </row>
        <row r="21">
          <cell r="G21" t="str">
            <v>P</v>
          </cell>
          <cell r="I21" t="str">
            <v>Syndicat Cop.</v>
          </cell>
        </row>
        <row r="22">
          <cell r="A22" t="str">
            <v>CPS tous engagements de M__  à hauteur de __€ (ppal + 30%) avec le consentement du conjoint (régime matrimonial : __) sur __ mois, expire le __.</v>
          </cell>
        </row>
        <row r="23">
          <cell r="A23" t="str">
            <v>CPS obligation déterminée de M__  à hauteur de __€ (ppal + 30%) avec le consentement du conjoint (régime matrimonial : __) sur __ mois, expire le__.</v>
          </cell>
        </row>
        <row r="24">
          <cell r="A24" t="str">
            <v>CPS Personne morale de ___ à hauteur de ___ €</v>
          </cell>
        </row>
        <row r="25">
          <cell r="A25" t="str">
            <v>Contregarantie : Organisme : ___. A hauteur de ___</v>
          </cell>
        </row>
        <row r="26">
          <cell r="A26" t="str">
            <v>Convention de cession de créances professionnelles, pour LCR télétransmises, recueillie le __</v>
          </cell>
        </row>
        <row r="27">
          <cell r="A27" t="str">
            <v>Hypothèque en __ rang sur le bien sis __ réf: __ lot __. Notaire : Me __.</v>
          </cell>
        </row>
        <row r="28">
          <cell r="A28" t="str">
            <v>Promesse d'Hypothèque sur le bien sis __ réf: __ lot __.</v>
          </cell>
        </row>
        <row r="29">
          <cell r="A29" t="str">
            <v>Nantissement de FDC en ___ rang. Siret n°__, sis __, tribunal de __.</v>
          </cell>
        </row>
        <row r="30">
          <cell r="A30" t="str">
            <v>Nantissement : produit : __, n° __ détenu par M__.</v>
          </cell>
        </row>
        <row r="31">
          <cell r="A31" t="str">
            <v>Nantissement de Parts sociales de ___ appartenant à ___ n°___ à ___.</v>
          </cell>
        </row>
        <row r="32">
          <cell r="A32" t="str">
            <v>Gage sur véhicule financé.</v>
          </cell>
        </row>
        <row r="33">
          <cell r="A33" t="str">
            <v>Gage de compte d'instruments financiers donné par __, portant sur __ actions à hauteur de __.</v>
          </cell>
        </row>
        <row r="34">
          <cell r="A34" t="str">
            <v>Blocage de c/c d'associé donné par M__, sur __ mois, à hauteur de __,</v>
          </cell>
        </row>
        <row r="35">
          <cell r="A35" t="str">
            <v>Cession de loyers donnée par __.</v>
          </cell>
        </row>
        <row r="36">
          <cell r="A36" t="str">
            <v>Délégation de loyers donnée par __ et acceptée par (locataire) __.</v>
          </cell>
        </row>
        <row r="37">
          <cell r="A37" t="str">
            <v>Assurance CNP CT (contrat 7014Z) à hauteur de __ € sur la tête de ___. Expire le __.</v>
          </cell>
        </row>
        <row r="38">
          <cell r="A38" t="str">
            <v>Assurance CNP CT (contrat 7018D) à hauteur de __ € sur la tête de ___. Expire le __.</v>
          </cell>
        </row>
        <row r="39">
          <cell r="A39" t="str">
            <v>Assurance CNP couvrant DC/PTIA/ITD/ITT__jours, sur la tête de ___ à hauteur de __% au taux de __%.</v>
          </cell>
        </row>
        <row r="40">
          <cell r="A40" t="str">
            <v>Délégation d'assurance couvrant DC/PTIA/ITD/ITT__jours, sur la tête de ___ à hauteur de __%. Compagnie : __.</v>
          </cell>
        </row>
        <row r="43">
          <cell r="A43" t="str">
            <v>PCM sur __ mois</v>
          </cell>
        </row>
        <row r="44">
          <cell r="A44" t="str">
            <v>PCM Option Scénario sur __ mois</v>
          </cell>
        </row>
        <row r="45">
          <cell r="A45" t="str">
            <v>PBE sur __ mois activité éligible, quotité conforme à la réglementation en vigueur vérifiées par l'instructeur</v>
          </cell>
        </row>
        <row r="46">
          <cell r="A46" t="str">
            <v>PBE CT sur __ mois (36 maxi) activité éligible, quotité conforme à la réglementation en vigeur vérifiées par l'instructeur</v>
          </cell>
        </row>
        <row r="47">
          <cell r="A47" t="str">
            <v>CBM n/p en risque __%</v>
          </cell>
        </row>
        <row r="48">
          <cell r="A48" t="str">
            <v>CBI n/p en risque __%</v>
          </cell>
        </row>
        <row r="49">
          <cell r="A49" t="str">
            <v>Loc Fi n/p en risque __%</v>
          </cell>
        </row>
        <row r="50">
          <cell r="A50" t="str">
            <v>Prêt Express ENT sur __ mois</v>
          </cell>
        </row>
        <row r="51">
          <cell r="A51" t="str">
            <v>Crédit Express PRO sur __ mois</v>
          </cell>
        </row>
        <row r="52">
          <cell r="A52" t="str">
            <v>Prêt PACTE sur __ mois</v>
          </cell>
        </row>
        <row r="55">
          <cell r="A55" t="str">
            <v>Facilité de Caisse</v>
          </cell>
        </row>
        <row r="56">
          <cell r="A56" t="str">
            <v>Découvert</v>
          </cell>
        </row>
        <row r="57">
          <cell r="A57" t="str">
            <v>Crédit de Trésorerie</v>
          </cell>
        </row>
        <row r="58">
          <cell r="A58" t="str">
            <v>Crédit de Campagne</v>
          </cell>
        </row>
        <row r="59">
          <cell r="A59" t="str">
            <v>Escompte Papier Commercial</v>
          </cell>
        </row>
        <row r="60">
          <cell r="A60" t="str">
            <v>Escompte Factor</v>
          </cell>
        </row>
        <row r="61">
          <cell r="A61" t="str">
            <v>Escompte B Fi avalisés</v>
          </cell>
        </row>
        <row r="62">
          <cell r="A62" t="str">
            <v>Escompte B Fi non avalisés</v>
          </cell>
        </row>
        <row r="63">
          <cell r="A63" t="str">
            <v>EPS</v>
          </cell>
        </row>
        <row r="64">
          <cell r="A64" t="str">
            <v>Dailly escompte notifiée</v>
          </cell>
        </row>
        <row r="65">
          <cell r="A65" t="str">
            <v>Dailly escompte non notifiée</v>
          </cell>
        </row>
        <row r="66">
          <cell r="A66" t="str">
            <v>Opération Internationale</v>
          </cell>
        </row>
        <row r="67">
          <cell r="A67" t="str">
            <v>Ligne Carte Affaires</v>
          </cell>
        </row>
        <row r="69">
          <cell r="A69" t="str">
            <v>Communauté Légale</v>
          </cell>
        </row>
        <row r="70">
          <cell r="A70" t="str">
            <v>Communauté Universelle</v>
          </cell>
        </row>
        <row r="71">
          <cell r="A71" t="str">
            <v>Séparation de biens</v>
          </cell>
        </row>
        <row r="72">
          <cell r="A72" t="str">
            <v>Autre :</v>
          </cell>
        </row>
      </sheetData>
      <sheetData sheetId="5"/>
      <sheetData sheetId="6">
        <row r="2">
          <cell r="A2" t="str">
            <v>01 - Part</v>
          </cell>
        </row>
        <row r="3">
          <cell r="A3" t="str">
            <v>02 - Pro Lib</v>
          </cell>
        </row>
        <row r="4">
          <cell r="A4" t="str">
            <v>03 - PME/PMI</v>
          </cell>
        </row>
        <row r="5">
          <cell r="A5" t="str">
            <v>04 - PIM</v>
          </cell>
        </row>
        <row r="6">
          <cell r="A6" t="str">
            <v>05 - Collectivité</v>
          </cell>
        </row>
        <row r="7">
          <cell r="A7" t="str">
            <v>06 - SEM</v>
          </cell>
        </row>
        <row r="8">
          <cell r="A8" t="str">
            <v>07 - ART-COM</v>
          </cell>
        </row>
        <row r="9">
          <cell r="A9" t="str">
            <v>08 - ASSO</v>
          </cell>
        </row>
        <row r="10">
          <cell r="A10" t="str">
            <v>09- Log Social</v>
          </cell>
        </row>
        <row r="11">
          <cell r="A11" t="str">
            <v>10 - Banques/Ass.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ssier Crédit"/>
      <sheetName val="l'entreprise"/>
      <sheetName val="Plan de financement"/>
      <sheetName val="financt1"/>
      <sheetName val="financt2"/>
      <sheetName val="financt3"/>
      <sheetName val="financt4"/>
      <sheetName val="financt5"/>
      <sheetName val="TVA"/>
      <sheetName val="Caution EPS"/>
      <sheetName val="Escompte"/>
      <sheetName val="découvert"/>
      <sheetName val="PNB"/>
      <sheetName val="Analyse économique"/>
      <sheetName val="Analyse financière"/>
      <sheetName val="Avis et décision"/>
      <sheetName val="Anal Fin"/>
      <sheetName val="Entité1"/>
      <sheetName val="Autres Engagements"/>
      <sheetName val="Total des Engagements"/>
      <sheetName val="listes"/>
      <sheetName val="Feuil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Taux"/>
      <sheetName val="Saved_InfoTaux"/>
      <sheetName val="Saved_InfoTaux (3)"/>
      <sheetName val="Saved_InfoTaux (2)"/>
      <sheetName val="Lin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3">
          <cell r="B3">
            <v>38468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NB"/>
      <sheetName val="PARAM"/>
    </sheetNames>
    <sheetDataSet>
      <sheetData sheetId="0" refreshError="1"/>
      <sheetData sheetId="1">
        <row r="1">
          <cell r="B1" t="str">
            <v>AMORTISSABLE</v>
          </cell>
        </row>
        <row r="2">
          <cell r="B2" t="str">
            <v>IN FINE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3"/>
    <pageSetUpPr fitToPage="1"/>
  </sheetPr>
  <dimension ref="A1:L55"/>
  <sheetViews>
    <sheetView tabSelected="1" topLeftCell="C1" zoomScale="85" zoomScaleNormal="90" zoomScaleSheetLayoutView="85" workbookViewId="0">
      <selection activeCell="D11" sqref="D11"/>
    </sheetView>
  </sheetViews>
  <sheetFormatPr baseColWidth="10" defaultColWidth="10.28515625" defaultRowHeight="12.75" x14ac:dyDescent="0.2"/>
  <cols>
    <col min="1" max="1" width="10.28515625" style="35" hidden="1" customWidth="1"/>
    <col min="2" max="2" width="2.28515625" style="35" hidden="1" customWidth="1"/>
    <col min="3" max="3" width="45" style="35" customWidth="1"/>
    <col min="4" max="4" width="47" style="35" customWidth="1"/>
    <col min="5" max="5" width="4.5703125" style="35" customWidth="1"/>
    <col min="6" max="6" width="14.28515625" style="35" bestFit="1" customWidth="1"/>
    <col min="7" max="7" width="27.7109375" style="35" customWidth="1"/>
    <col min="8" max="8" width="11.42578125" style="35" customWidth="1"/>
    <col min="9" max="11" width="10.28515625" style="35" customWidth="1"/>
    <col min="12" max="12" width="10.28515625" style="55" customWidth="1"/>
    <col min="13" max="16384" width="10.28515625" style="35"/>
  </cols>
  <sheetData>
    <row r="1" spans="1:11" ht="55.5" customHeight="1" x14ac:dyDescent="0.2">
      <c r="C1" s="174" t="s">
        <v>153</v>
      </c>
      <c r="D1" s="175"/>
      <c r="E1" s="55"/>
      <c r="F1" s="55"/>
      <c r="G1" s="55"/>
      <c r="H1" s="55"/>
      <c r="I1" s="55"/>
      <c r="J1" s="55"/>
      <c r="K1" s="55"/>
    </row>
    <row r="2" spans="1:11" ht="15" customHeight="1" x14ac:dyDescent="0.2">
      <c r="C2" s="57" t="s">
        <v>85</v>
      </c>
      <c r="D2" s="162"/>
      <c r="E2" s="56"/>
      <c r="F2" s="55"/>
      <c r="G2" s="55"/>
      <c r="H2" s="55"/>
      <c r="I2" s="55"/>
      <c r="J2" s="55"/>
      <c r="K2" s="55"/>
    </row>
    <row r="3" spans="1:11" ht="15" customHeight="1" x14ac:dyDescent="0.2">
      <c r="C3" s="57" t="s">
        <v>120</v>
      </c>
      <c r="D3" s="163"/>
      <c r="E3" s="56"/>
      <c r="F3" s="55"/>
      <c r="G3" s="55"/>
      <c r="H3" s="55"/>
      <c r="I3" s="169"/>
      <c r="J3" s="55"/>
      <c r="K3" s="55"/>
    </row>
    <row r="4" spans="1:11" ht="15" customHeight="1" x14ac:dyDescent="0.2">
      <c r="C4" s="57" t="s">
        <v>9</v>
      </c>
      <c r="D4" s="160"/>
      <c r="E4" s="56"/>
      <c r="F4" s="55"/>
      <c r="G4" s="55"/>
      <c r="H4" s="55"/>
      <c r="I4" s="55"/>
      <c r="J4" s="55"/>
      <c r="K4" s="55"/>
    </row>
    <row r="5" spans="1:11" ht="15" customHeight="1" x14ac:dyDescent="0.2">
      <c r="C5" s="57" t="s">
        <v>119</v>
      </c>
      <c r="D5" s="160"/>
      <c r="E5" s="56"/>
      <c r="F5" s="55"/>
      <c r="G5" s="55"/>
      <c r="H5" s="55"/>
      <c r="I5" s="55"/>
      <c r="J5" s="55"/>
      <c r="K5" s="55"/>
    </row>
    <row r="6" spans="1:11" ht="15" customHeight="1" x14ac:dyDescent="0.2">
      <c r="C6" s="57" t="s">
        <v>144</v>
      </c>
      <c r="D6" s="166"/>
      <c r="E6" s="56"/>
      <c r="F6" s="55"/>
      <c r="G6" s="55"/>
      <c r="H6" s="55"/>
      <c r="I6" s="55"/>
      <c r="J6" s="55"/>
      <c r="K6" s="55"/>
    </row>
    <row r="7" spans="1:11" ht="15" customHeight="1" x14ac:dyDescent="0.2">
      <c r="C7" s="164" t="s">
        <v>143</v>
      </c>
      <c r="D7" s="165"/>
      <c r="E7" s="56"/>
      <c r="F7" s="55"/>
      <c r="G7" s="167"/>
      <c r="H7" s="55"/>
      <c r="I7" s="55"/>
      <c r="J7" s="55"/>
      <c r="K7" s="55"/>
    </row>
    <row r="8" spans="1:11" ht="15" customHeight="1" x14ac:dyDescent="0.2">
      <c r="C8" s="57" t="s">
        <v>4</v>
      </c>
      <c r="D8" s="160"/>
      <c r="E8" s="56"/>
      <c r="F8" s="61"/>
      <c r="G8" s="55"/>
      <c r="H8" s="55"/>
      <c r="I8" s="55"/>
      <c r="J8" s="55"/>
      <c r="K8" s="55"/>
    </row>
    <row r="9" spans="1:11" ht="15.75" x14ac:dyDescent="0.2">
      <c r="C9" s="57" t="s">
        <v>145</v>
      </c>
      <c r="D9" s="160"/>
      <c r="E9" s="56"/>
      <c r="F9" s="61"/>
      <c r="G9" s="168"/>
      <c r="H9" s="55"/>
      <c r="I9" s="55"/>
      <c r="J9" s="55"/>
      <c r="K9" s="55"/>
    </row>
    <row r="10" spans="1:11" ht="15.75" x14ac:dyDescent="0.2">
      <c r="C10" s="57" t="s">
        <v>12</v>
      </c>
      <c r="D10" s="160"/>
      <c r="E10" s="56"/>
      <c r="F10" s="61"/>
      <c r="G10" s="55"/>
      <c r="H10" s="55"/>
      <c r="I10" s="55"/>
      <c r="J10" s="55"/>
      <c r="K10" s="55"/>
    </row>
    <row r="11" spans="1:11" ht="15.75" x14ac:dyDescent="0.2">
      <c r="C11" s="57" t="s">
        <v>3</v>
      </c>
      <c r="D11" s="147" t="s">
        <v>108</v>
      </c>
      <c r="E11" s="55"/>
      <c r="F11" s="61"/>
      <c r="G11" s="55"/>
      <c r="H11" s="55"/>
      <c r="I11" s="55"/>
      <c r="J11" s="55"/>
      <c r="K11" s="55"/>
    </row>
    <row r="12" spans="1:11" ht="15.75" x14ac:dyDescent="0.2">
      <c r="C12" s="57" t="s">
        <v>86</v>
      </c>
      <c r="D12" s="58"/>
      <c r="E12" s="55"/>
      <c r="F12" s="61"/>
      <c r="G12" s="55"/>
      <c r="H12" s="55"/>
      <c r="I12" s="55"/>
      <c r="J12" s="55"/>
      <c r="K12" s="55"/>
    </row>
    <row r="13" spans="1:11" ht="15.75" x14ac:dyDescent="0.2">
      <c r="A13" s="35" t="str">
        <f>CONCATENATE(D13,"_",A14)</f>
        <v>_A</v>
      </c>
      <c r="C13" s="57" t="s">
        <v>128</v>
      </c>
      <c r="D13" s="59"/>
      <c r="E13" s="55"/>
      <c r="F13" s="61"/>
      <c r="G13" s="55"/>
      <c r="H13" s="55"/>
      <c r="I13" s="55"/>
      <c r="J13" s="55"/>
      <c r="K13" s="55"/>
    </row>
    <row r="14" spans="1:11" ht="15.75" x14ac:dyDescent="0.2">
      <c r="A14" s="35" t="str">
        <f>IF(D27="AMORTISSABLE","A",IF(D27="IN FINE","I",0))</f>
        <v>A</v>
      </c>
      <c r="C14" s="57" t="s">
        <v>87</v>
      </c>
      <c r="D14" s="58"/>
      <c r="E14" s="55"/>
      <c r="F14" s="61"/>
      <c r="G14" s="55"/>
      <c r="H14" s="55"/>
      <c r="I14" s="55"/>
      <c r="J14" s="55"/>
      <c r="K14" s="55"/>
    </row>
    <row r="15" spans="1:11" ht="15" customHeight="1" x14ac:dyDescent="0.2">
      <c r="C15" s="57" t="s">
        <v>133</v>
      </c>
      <c r="D15" s="58"/>
      <c r="E15" s="61"/>
      <c r="F15" s="65"/>
      <c r="G15" s="55"/>
      <c r="H15" s="55"/>
      <c r="I15" s="55"/>
      <c r="J15" s="55"/>
      <c r="K15" s="55"/>
    </row>
    <row r="16" spans="1:11" ht="15" customHeight="1" x14ac:dyDescent="0.2">
      <c r="C16" s="57" t="s">
        <v>0</v>
      </c>
      <c r="D16" s="58"/>
      <c r="E16" s="61"/>
      <c r="F16" s="65"/>
      <c r="G16" s="167"/>
      <c r="H16" s="55"/>
      <c r="I16" s="55"/>
      <c r="J16" s="55"/>
      <c r="K16" s="55"/>
    </row>
    <row r="17" spans="3:11" ht="15" customHeight="1" x14ac:dyDescent="0.2">
      <c r="C17" s="57" t="s">
        <v>117</v>
      </c>
      <c r="D17" s="62"/>
      <c r="E17" s="61"/>
      <c r="F17" s="65"/>
      <c r="G17" s="55"/>
      <c r="H17" s="55"/>
      <c r="I17" s="55"/>
      <c r="J17" s="55"/>
      <c r="K17" s="55"/>
    </row>
    <row r="18" spans="3:11" ht="15" customHeight="1" x14ac:dyDescent="0.2">
      <c r="C18" s="57" t="s">
        <v>88</v>
      </c>
      <c r="D18" s="58"/>
      <c r="E18" s="61"/>
      <c r="F18" s="65"/>
      <c r="G18" s="55"/>
      <c r="H18" s="55"/>
      <c r="I18" s="55"/>
      <c r="J18" s="55"/>
      <c r="K18" s="55"/>
    </row>
    <row r="19" spans="3:11" ht="15" customHeight="1" x14ac:dyDescent="0.2">
      <c r="C19" s="63" t="s">
        <v>126</v>
      </c>
      <c r="D19" s="58"/>
      <c r="E19" s="61"/>
      <c r="F19" s="65"/>
      <c r="G19" s="55"/>
      <c r="H19" s="55"/>
      <c r="I19" s="55"/>
      <c r="J19" s="55"/>
      <c r="K19" s="55"/>
    </row>
    <row r="20" spans="3:11" ht="15" customHeight="1" x14ac:dyDescent="0.2">
      <c r="C20" s="57" t="s">
        <v>127</v>
      </c>
      <c r="D20" s="58"/>
      <c r="E20" s="61"/>
      <c r="F20" s="65"/>
      <c r="G20" s="55"/>
      <c r="H20" s="55"/>
      <c r="I20" s="55"/>
      <c r="J20" s="55"/>
      <c r="K20" s="55"/>
    </row>
    <row r="21" spans="3:11" ht="15" customHeight="1" x14ac:dyDescent="0.2">
      <c r="C21" s="57" t="s">
        <v>1</v>
      </c>
      <c r="D21" s="66"/>
      <c r="E21" s="61"/>
      <c r="F21" s="65"/>
      <c r="G21" s="55"/>
      <c r="H21" s="55"/>
      <c r="I21" s="55"/>
      <c r="J21" s="55"/>
      <c r="K21" s="55"/>
    </row>
    <row r="22" spans="3:11" ht="15" customHeight="1" x14ac:dyDescent="0.2">
      <c r="C22" s="57" t="s">
        <v>2</v>
      </c>
      <c r="D22" s="67"/>
      <c r="E22" s="61"/>
      <c r="F22" s="65"/>
      <c r="G22" s="55"/>
      <c r="H22" s="55"/>
      <c r="I22" s="55"/>
      <c r="J22" s="55"/>
      <c r="K22" s="55"/>
    </row>
    <row r="23" spans="3:11" ht="15" customHeight="1" x14ac:dyDescent="0.2">
      <c r="C23" s="57" t="s">
        <v>146</v>
      </c>
      <c r="D23" s="68"/>
      <c r="E23" s="61"/>
      <c r="F23" s="65"/>
      <c r="G23" s="55"/>
      <c r="H23" s="55"/>
      <c r="I23" s="55"/>
      <c r="J23" s="55"/>
      <c r="K23" s="55"/>
    </row>
    <row r="24" spans="3:11" ht="15" customHeight="1" x14ac:dyDescent="0.2">
      <c r="C24" s="57" t="s">
        <v>6</v>
      </c>
      <c r="D24" s="68"/>
      <c r="E24" s="61"/>
      <c r="F24" s="65"/>
      <c r="G24" s="55"/>
      <c r="H24" s="55"/>
      <c r="I24" s="55"/>
      <c r="J24" s="55"/>
      <c r="K24" s="55"/>
    </row>
    <row r="25" spans="3:11" ht="15" customHeight="1" thickBot="1" x14ac:dyDescent="0.25">
      <c r="C25" s="161" t="s">
        <v>5</v>
      </c>
      <c r="D25" s="159"/>
      <c r="E25" s="61"/>
      <c r="F25" s="65"/>
      <c r="G25" s="55"/>
      <c r="H25" s="55"/>
      <c r="I25" s="55"/>
      <c r="J25" s="55"/>
      <c r="K25" s="55"/>
    </row>
    <row r="26" spans="3:11" ht="15" customHeight="1" thickBot="1" x14ac:dyDescent="0.25">
      <c r="C26" s="64" t="s">
        <v>81</v>
      </c>
      <c r="D26" s="157">
        <f>(D14+(D16*4)+(D15*D17)+(D18*PARAM!$C$3)+(D19*PARAM!$C$4))</f>
        <v>0</v>
      </c>
      <c r="E26" s="61"/>
      <c r="F26" s="65"/>
      <c r="G26" s="55"/>
      <c r="H26" s="55"/>
      <c r="I26" s="55"/>
      <c r="J26" s="55"/>
      <c r="K26" s="55"/>
    </row>
    <row r="27" spans="3:11" ht="15" customHeight="1" thickBot="1" x14ac:dyDescent="0.25">
      <c r="C27" s="57" t="s">
        <v>80</v>
      </c>
      <c r="D27" s="60" t="s">
        <v>23</v>
      </c>
      <c r="E27" s="61"/>
      <c r="F27" s="61"/>
      <c r="G27" s="55"/>
      <c r="H27" s="55"/>
      <c r="I27" s="55"/>
      <c r="J27" s="55"/>
      <c r="K27" s="55"/>
    </row>
    <row r="28" spans="3:11" ht="15" hidden="1" customHeight="1" thickBot="1" x14ac:dyDescent="0.25">
      <c r="C28" s="69" t="s">
        <v>28</v>
      </c>
      <c r="D28" s="154">
        <f>IF(ISNA(MATCH($A$13,PARAM!$B$8:$B$57,0)),0,INDEX(PARAM!$C$8:$C$57,MATCH($A$13,PARAM!$B$8:$B$57,0),1))</f>
        <v>0</v>
      </c>
      <c r="E28" s="61"/>
      <c r="F28" s="55"/>
      <c r="G28" s="55"/>
      <c r="H28" s="55"/>
      <c r="I28" s="55"/>
      <c r="J28" s="55"/>
      <c r="K28" s="55"/>
    </row>
    <row r="29" spans="3:11" ht="15" customHeight="1" thickBot="1" x14ac:dyDescent="0.25">
      <c r="C29" s="64" t="s">
        <v>152</v>
      </c>
      <c r="D29" s="157">
        <f>IF(OR(D13=0,D28=0),0,(D22*PARAM!C5/D13+D20/D28+D21*12*PARAM!$C$6))</f>
        <v>0</v>
      </c>
      <c r="E29" s="61"/>
      <c r="F29" s="55"/>
      <c r="G29" s="55"/>
      <c r="H29" s="55"/>
      <c r="I29" s="55"/>
      <c r="J29" s="55"/>
      <c r="K29" s="55"/>
    </row>
    <row r="30" spans="3:11" ht="15" customHeight="1" thickBot="1" x14ac:dyDescent="0.25">
      <c r="C30" s="172" t="s">
        <v>151</v>
      </c>
      <c r="D30" s="173">
        <f>IF(OR(D13=0,D28=0),0,(D28*(D24-D23)*D12)/D13)</f>
        <v>0</v>
      </c>
      <c r="E30" s="61"/>
      <c r="F30" s="55"/>
      <c r="G30" s="55"/>
      <c r="H30" s="55"/>
      <c r="I30" s="55"/>
      <c r="J30" s="55"/>
      <c r="K30" s="55"/>
    </row>
    <row r="31" spans="3:11" ht="4.5" hidden="1" customHeight="1" thickBot="1" x14ac:dyDescent="0.25">
      <c r="C31" s="171"/>
      <c r="D31" s="170"/>
      <c r="E31" s="61"/>
      <c r="F31" s="55"/>
      <c r="G31" s="55"/>
      <c r="H31" s="55"/>
      <c r="I31" s="55"/>
      <c r="J31" s="55"/>
      <c r="K31" s="55"/>
    </row>
    <row r="32" spans="3:11" ht="15" hidden="1" customHeight="1" thickBot="1" x14ac:dyDescent="0.25">
      <c r="C32" s="64" t="s">
        <v>82</v>
      </c>
      <c r="D32" s="157">
        <f>D29+D26+D30</f>
        <v>0</v>
      </c>
      <c r="E32" s="61"/>
      <c r="F32" s="55"/>
      <c r="G32" s="55"/>
      <c r="H32" s="55"/>
      <c r="I32" s="55"/>
      <c r="J32" s="55"/>
      <c r="K32" s="55"/>
    </row>
    <row r="33" spans="3:11" ht="6.75" customHeight="1" x14ac:dyDescent="0.2">
      <c r="C33" s="155"/>
      <c r="D33" s="155"/>
      <c r="E33" s="61"/>
      <c r="F33" s="55"/>
      <c r="G33" s="55"/>
      <c r="H33" s="55"/>
      <c r="I33" s="55"/>
      <c r="J33" s="55"/>
      <c r="K33" s="55"/>
    </row>
    <row r="34" spans="3:11" ht="81" customHeight="1" x14ac:dyDescent="0.2">
      <c r="C34" s="57" t="s">
        <v>10</v>
      </c>
      <c r="D34" s="158"/>
      <c r="E34" s="61"/>
      <c r="F34" s="55"/>
      <c r="G34" s="55"/>
      <c r="H34" s="55"/>
      <c r="I34" s="55"/>
      <c r="J34" s="55"/>
      <c r="K34" s="55"/>
    </row>
    <row r="35" spans="3:11" ht="81" customHeight="1" x14ac:dyDescent="0.2">
      <c r="C35" s="156" t="s">
        <v>11</v>
      </c>
      <c r="D35" s="72"/>
      <c r="E35" s="55"/>
      <c r="F35" s="55"/>
      <c r="G35" s="55"/>
      <c r="H35" s="55"/>
      <c r="I35" s="55"/>
      <c r="J35" s="55"/>
      <c r="K35" s="55"/>
    </row>
    <row r="36" spans="3:11" ht="81" customHeight="1" x14ac:dyDescent="0.2">
      <c r="C36" s="71"/>
      <c r="D36" s="71"/>
      <c r="E36" s="55"/>
      <c r="F36" s="55"/>
      <c r="G36" s="55"/>
      <c r="H36" s="55"/>
      <c r="I36" s="55"/>
      <c r="J36" s="55"/>
      <c r="K36" s="55"/>
    </row>
    <row r="37" spans="3:11" ht="15.75" x14ac:dyDescent="0.2">
      <c r="C37" s="71"/>
      <c r="D37" s="71"/>
      <c r="E37" s="55"/>
      <c r="F37" s="55"/>
      <c r="G37" s="55"/>
      <c r="H37" s="55"/>
      <c r="I37" s="55"/>
      <c r="J37" s="55"/>
      <c r="K37" s="55"/>
    </row>
    <row r="38" spans="3:11" ht="15.75" x14ac:dyDescent="0.2">
      <c r="C38" s="71"/>
      <c r="D38" s="71"/>
      <c r="E38" s="55"/>
      <c r="F38" s="55"/>
      <c r="G38" s="55"/>
      <c r="H38" s="55"/>
      <c r="I38" s="55"/>
      <c r="J38" s="55"/>
      <c r="K38" s="55"/>
    </row>
    <row r="39" spans="3:11" ht="15.75" x14ac:dyDescent="0.2">
      <c r="C39" s="71"/>
      <c r="D39" s="71"/>
      <c r="E39" s="55"/>
      <c r="F39" s="55"/>
      <c r="G39" s="55"/>
      <c r="H39" s="55"/>
      <c r="I39" s="55"/>
      <c r="J39" s="55"/>
      <c r="K39" s="55"/>
    </row>
    <row r="40" spans="3:11" ht="15.75" x14ac:dyDescent="0.2">
      <c r="C40" s="71"/>
      <c r="D40" s="71"/>
      <c r="E40" s="55"/>
      <c r="F40" s="55"/>
      <c r="G40" s="55"/>
      <c r="H40" s="55"/>
      <c r="I40" s="55"/>
      <c r="J40" s="55"/>
      <c r="K40" s="55"/>
    </row>
    <row r="41" spans="3:11" ht="15.75" x14ac:dyDescent="0.2">
      <c r="C41" s="71"/>
      <c r="D41" s="71"/>
      <c r="E41" s="55"/>
      <c r="F41" s="55"/>
      <c r="G41" s="55"/>
      <c r="H41" s="55"/>
      <c r="I41" s="55"/>
      <c r="J41" s="55"/>
      <c r="K41" s="55"/>
    </row>
    <row r="42" spans="3:11" ht="15.75" x14ac:dyDescent="0.2">
      <c r="C42" s="71"/>
      <c r="D42" s="71"/>
      <c r="E42" s="55"/>
      <c r="F42" s="55"/>
      <c r="G42" s="55"/>
      <c r="H42" s="55"/>
      <c r="I42" s="55"/>
      <c r="J42" s="55"/>
      <c r="K42" s="55"/>
    </row>
    <row r="43" spans="3:11" x14ac:dyDescent="0.2">
      <c r="C43" s="55"/>
      <c r="D43" s="55"/>
      <c r="E43" s="55"/>
      <c r="F43" s="55"/>
      <c r="G43" s="55"/>
      <c r="H43" s="55"/>
      <c r="I43" s="55"/>
      <c r="J43" s="55"/>
      <c r="K43" s="55"/>
    </row>
    <row r="44" spans="3:11" s="55" customFormat="1" x14ac:dyDescent="0.2"/>
    <row r="45" spans="3:11" s="55" customFormat="1" x14ac:dyDescent="0.2">
      <c r="D45" s="70"/>
    </row>
    <row r="46" spans="3:11" s="55" customFormat="1" x14ac:dyDescent="0.2">
      <c r="E46" s="70"/>
    </row>
    <row r="47" spans="3:11" s="55" customFormat="1" x14ac:dyDescent="0.2"/>
    <row r="48" spans="3:11" s="55" customFormat="1" x14ac:dyDescent="0.2">
      <c r="F48" s="35"/>
      <c r="G48" s="35"/>
      <c r="H48" s="35"/>
      <c r="I48" s="35"/>
    </row>
    <row r="49" spans="3:9" s="55" customFormat="1" x14ac:dyDescent="0.2">
      <c r="F49" s="35"/>
      <c r="G49" s="35"/>
      <c r="H49" s="35"/>
      <c r="I49" s="35"/>
    </row>
    <row r="50" spans="3:9" s="55" customFormat="1" x14ac:dyDescent="0.2">
      <c r="F50" s="35"/>
      <c r="G50" s="35"/>
      <c r="H50" s="35"/>
      <c r="I50" s="35"/>
    </row>
    <row r="51" spans="3:9" s="55" customFormat="1" x14ac:dyDescent="0.2">
      <c r="F51" s="35"/>
      <c r="G51" s="35"/>
      <c r="H51" s="35"/>
      <c r="I51" s="35"/>
    </row>
    <row r="52" spans="3:9" s="55" customFormat="1" x14ac:dyDescent="0.2">
      <c r="F52" s="35"/>
      <c r="G52" s="35"/>
      <c r="H52" s="35"/>
      <c r="I52" s="35"/>
    </row>
    <row r="53" spans="3:9" s="55" customFormat="1" x14ac:dyDescent="0.2">
      <c r="F53" s="35"/>
      <c r="G53" s="35"/>
      <c r="H53" s="35"/>
      <c r="I53" s="35"/>
    </row>
    <row r="54" spans="3:9" s="55" customFormat="1" x14ac:dyDescent="0.2">
      <c r="F54" s="35"/>
      <c r="G54" s="35"/>
      <c r="H54" s="35"/>
      <c r="I54" s="35"/>
    </row>
    <row r="55" spans="3:9" s="55" customFormat="1" x14ac:dyDescent="0.2">
      <c r="C55" s="35"/>
      <c r="D55" s="35"/>
      <c r="F55" s="35"/>
      <c r="G55" s="35"/>
      <c r="H55" s="35"/>
      <c r="I55" s="35"/>
    </row>
  </sheetData>
  <sheetProtection sheet="1" objects="1" scenarios="1" formatRows="0" selectLockedCells="1"/>
  <mergeCells count="1">
    <mergeCell ref="C1:D1"/>
  </mergeCells>
  <phoneticPr fontId="32" type="noConversion"/>
  <dataValidations count="2">
    <dataValidation type="list" allowBlank="1" showInputMessage="1" showErrorMessage="1" sqref="D27">
      <formula1>typamort</formula1>
    </dataValidation>
    <dataValidation type="list" allowBlank="1" showInputMessage="1" showErrorMessage="1" sqref="D11">
      <formula1>typecrédit</formula1>
    </dataValidation>
  </dataValidations>
  <printOptions horizontalCentered="1"/>
  <pageMargins left="0.70866141732283472" right="0.39370078740157483" top="1.19" bottom="0.98425196850393704" header="0.47" footer="0.51181102362204722"/>
  <pageSetup paperSize="9" scale="58" orientation="portrait" r:id="rId1"/>
  <headerFooter alignWithMargins="0">
    <oddHeader>&amp;R&amp;D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/>
  <dimension ref="A1:IT28"/>
  <sheetViews>
    <sheetView workbookViewId="0">
      <selection activeCell="F18" sqref="F18"/>
    </sheetView>
  </sheetViews>
  <sheetFormatPr baseColWidth="10" defaultColWidth="17" defaultRowHeight="18" x14ac:dyDescent="0.25"/>
  <cols>
    <col min="1" max="1" width="20" style="11" customWidth="1"/>
    <col min="2" max="2" width="10" style="11" customWidth="1"/>
    <col min="3" max="3" width="10.5703125" style="11" customWidth="1"/>
    <col min="4" max="4" width="9.140625" style="11" customWidth="1"/>
    <col min="5" max="5" width="9.28515625" style="11" customWidth="1"/>
    <col min="6" max="6" width="11.7109375" style="11" customWidth="1"/>
    <col min="7" max="7" width="9.42578125" style="11" customWidth="1"/>
    <col min="8" max="8" width="3.42578125" style="11" customWidth="1"/>
    <col min="9" max="10" width="11.85546875" style="11" customWidth="1"/>
    <col min="11" max="11" width="11.42578125" style="11" customWidth="1"/>
    <col min="12" max="16384" width="17" style="11"/>
  </cols>
  <sheetData>
    <row r="1" spans="1:254" x14ac:dyDescent="0.25">
      <c r="A1" s="74" t="s">
        <v>13</v>
      </c>
      <c r="B1" s="75"/>
      <c r="C1" s="75"/>
      <c r="D1" s="75"/>
      <c r="E1" s="75"/>
      <c r="F1" s="75"/>
      <c r="G1" s="75"/>
      <c r="H1" s="75"/>
      <c r="I1" s="75"/>
      <c r="J1" s="75"/>
      <c r="K1" s="75"/>
    </row>
    <row r="2" spans="1:254" ht="21" customHeight="1" x14ac:dyDescent="0.25">
      <c r="A2" s="74" t="s">
        <v>106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254" x14ac:dyDescent="0.25">
      <c r="A3" s="27"/>
      <c r="B3" s="27"/>
      <c r="C3" s="27"/>
      <c r="D3" s="27"/>
      <c r="E3" s="27"/>
      <c r="F3" s="27"/>
      <c r="G3" s="27"/>
      <c r="H3" s="27"/>
      <c r="I3" s="27"/>
      <c r="J3" s="27"/>
      <c r="K3" s="76"/>
    </row>
    <row r="4" spans="1:254" x14ac:dyDescent="0.25">
      <c r="A4" s="77" t="s">
        <v>90</v>
      </c>
      <c r="B4" s="78"/>
      <c r="C4" s="78"/>
      <c r="D4" s="78"/>
      <c r="E4" s="75"/>
      <c r="F4" s="75"/>
      <c r="G4" s="75"/>
      <c r="H4" s="79"/>
      <c r="I4" s="80" t="s">
        <v>91</v>
      </c>
      <c r="J4" s="81"/>
      <c r="K4" s="82"/>
    </row>
    <row r="5" spans="1:254" ht="18.75" thickBot="1" x14ac:dyDescent="0.3">
      <c r="A5"/>
      <c r="B5"/>
      <c r="C5"/>
      <c r="D5"/>
      <c r="E5"/>
      <c r="F5"/>
      <c r="G5"/>
      <c r="H5" s="83"/>
      <c r="I5"/>
      <c r="J5"/>
      <c r="K5" s="84"/>
    </row>
    <row r="6" spans="1:254" x14ac:dyDescent="0.25">
      <c r="A6"/>
      <c r="B6" s="85" t="s">
        <v>92</v>
      </c>
      <c r="C6" s="86"/>
      <c r="D6" s="86"/>
      <c r="E6" s="181" t="s">
        <v>93</v>
      </c>
      <c r="F6" s="182"/>
      <c r="G6" s="183"/>
      <c r="H6" s="84"/>
      <c r="I6" s="176" t="s">
        <v>94</v>
      </c>
      <c r="J6" s="177"/>
      <c r="K6" s="178"/>
    </row>
    <row r="7" spans="1:254" ht="38.25" x14ac:dyDescent="0.25">
      <c r="A7" s="87"/>
      <c r="B7" s="88" t="s">
        <v>14</v>
      </c>
      <c r="C7" s="89" t="s">
        <v>95</v>
      </c>
      <c r="D7" s="90" t="s">
        <v>96</v>
      </c>
      <c r="E7" s="91" t="s">
        <v>14</v>
      </c>
      <c r="F7" s="92" t="s">
        <v>97</v>
      </c>
      <c r="G7" s="93" t="s">
        <v>98</v>
      </c>
      <c r="H7" s="28"/>
      <c r="I7" s="94" t="s">
        <v>96</v>
      </c>
      <c r="J7" s="92" t="s">
        <v>97</v>
      </c>
      <c r="K7" s="95" t="s">
        <v>98</v>
      </c>
    </row>
    <row r="8" spans="1:254" ht="25.5" customHeight="1" x14ac:dyDescent="0.25">
      <c r="A8" s="29" t="s">
        <v>15</v>
      </c>
      <c r="B8" s="96">
        <v>1.9919873501767604E-2</v>
      </c>
      <c r="C8" s="97">
        <v>2.0500000000000001E-2</v>
      </c>
      <c r="D8" s="98">
        <v>1.21E-2</v>
      </c>
      <c r="E8" s="99">
        <v>2.2669999999999999E-2</v>
      </c>
      <c r="F8" s="100">
        <v>1.38537E-2</v>
      </c>
      <c r="G8" s="101">
        <v>1.5782600000000001E-2</v>
      </c>
      <c r="H8" s="102"/>
      <c r="I8" s="96">
        <v>1.35E-2</v>
      </c>
      <c r="J8" s="103">
        <f>I8+D21</f>
        <v>1.50537E-2</v>
      </c>
      <c r="K8" s="104">
        <f>I8+C21</f>
        <v>1.69826E-2</v>
      </c>
    </row>
    <row r="9" spans="1:254" x14ac:dyDescent="0.25">
      <c r="A9" s="30" t="s">
        <v>16</v>
      </c>
      <c r="B9" s="105">
        <v>2.5739104113544631E-2</v>
      </c>
      <c r="C9" s="106">
        <v>2.0500000000000001E-2</v>
      </c>
      <c r="D9" s="107">
        <v>1.21E-2</v>
      </c>
      <c r="E9" s="108">
        <v>2.6609999999999998E-2</v>
      </c>
      <c r="F9" s="109">
        <v>1.59796E-2</v>
      </c>
      <c r="G9" s="110">
        <v>1.9302699999999999E-2</v>
      </c>
      <c r="H9" s="102"/>
      <c r="I9" s="105">
        <f>I8+(I$14-I$8)/6</f>
        <v>1.4166666666666668E-2</v>
      </c>
      <c r="J9" s="103">
        <f t="shared" ref="J9:J14" si="0">I9+D22</f>
        <v>1.7746266666666666E-2</v>
      </c>
      <c r="K9" s="104">
        <f t="shared" ref="K9:K14" si="1">I9+C22</f>
        <v>2.1069366666666669E-2</v>
      </c>
    </row>
    <row r="10" spans="1:254" x14ac:dyDescent="0.25">
      <c r="A10" s="30" t="s">
        <v>17</v>
      </c>
      <c r="B10" s="105">
        <v>2.9732015417210933E-2</v>
      </c>
      <c r="C10" s="106">
        <v>2.0500000000000001E-2</v>
      </c>
      <c r="D10" s="107">
        <v>1.21E-2</v>
      </c>
      <c r="E10" s="108">
        <v>3.1150000000000001E-2</v>
      </c>
      <c r="F10" s="109">
        <v>1.95065E-2</v>
      </c>
      <c r="G10" s="110">
        <v>2.3830900000000002E-2</v>
      </c>
      <c r="H10" s="102"/>
      <c r="I10" s="105">
        <f>I9+(I$14-I$8)/6</f>
        <v>1.4833333333333334E-2</v>
      </c>
      <c r="J10" s="103">
        <f t="shared" si="0"/>
        <v>2.0349833333333334E-2</v>
      </c>
      <c r="K10" s="104">
        <f t="shared" si="1"/>
        <v>2.4674233333333333E-2</v>
      </c>
    </row>
    <row r="11" spans="1:254" x14ac:dyDescent="0.25">
      <c r="A11" s="30" t="s">
        <v>18</v>
      </c>
      <c r="B11" s="105">
        <v>3.3998913617153681E-2</v>
      </c>
      <c r="C11" s="106">
        <v>2.0500000000000001E-2</v>
      </c>
      <c r="D11" s="107">
        <v>1.21E-2</v>
      </c>
      <c r="E11" s="108">
        <v>3.8100000000000002E-2</v>
      </c>
      <c r="F11" s="109">
        <v>2.4260500000000001E-2</v>
      </c>
      <c r="G11" s="110">
        <v>2.9573500000000003E-2</v>
      </c>
      <c r="H11" s="102"/>
      <c r="I11" s="105">
        <f>I10+(I$14-I$8)/6</f>
        <v>1.55E-2</v>
      </c>
      <c r="J11" s="103">
        <f t="shared" si="0"/>
        <v>2.3490500000000001E-2</v>
      </c>
      <c r="K11" s="104">
        <f t="shared" si="1"/>
        <v>2.8803499999999999E-2</v>
      </c>
    </row>
    <row r="12" spans="1:254" x14ac:dyDescent="0.25">
      <c r="A12" s="30" t="s">
        <v>19</v>
      </c>
      <c r="B12" s="105">
        <v>3.6125251436035288E-2</v>
      </c>
      <c r="C12" s="106">
        <v>2.0500000000000001E-2</v>
      </c>
      <c r="D12" s="107">
        <v>1.21E-2</v>
      </c>
      <c r="E12" s="108">
        <v>4.3166699999999995E-2</v>
      </c>
      <c r="F12" s="109">
        <v>2.7282399999999998E-2</v>
      </c>
      <c r="G12" s="110">
        <v>3.3036500000000003E-2</v>
      </c>
      <c r="H12" s="102"/>
      <c r="I12" s="105">
        <f>I11+(I$14-I$8)/6</f>
        <v>1.6166666666666666E-2</v>
      </c>
      <c r="J12" s="103">
        <f t="shared" si="0"/>
        <v>2.5512366666666668E-2</v>
      </c>
      <c r="K12" s="104">
        <f t="shared" si="1"/>
        <v>3.1266466666666666E-2</v>
      </c>
    </row>
    <row r="13" spans="1:254" x14ac:dyDescent="0.25">
      <c r="A13" s="30" t="s">
        <v>20</v>
      </c>
      <c r="B13" s="105">
        <v>3.8578405676914285E-2</v>
      </c>
      <c r="C13" s="106">
        <v>2.0500000000000001E-2</v>
      </c>
      <c r="D13" s="107">
        <v>1.21E-2</v>
      </c>
      <c r="E13" s="108">
        <v>4.54233E-2</v>
      </c>
      <c r="F13" s="109">
        <v>2.99508E-2</v>
      </c>
      <c r="G13" s="110">
        <v>3.6173700000000003E-2</v>
      </c>
      <c r="H13" s="102"/>
      <c r="I13" s="105">
        <f>I12+(I$14-I$8)/6</f>
        <v>1.6833333333333332E-2</v>
      </c>
      <c r="J13" s="103">
        <f t="shared" si="0"/>
        <v>2.7870833333333331E-2</v>
      </c>
      <c r="K13" s="104">
        <f t="shared" si="1"/>
        <v>3.4093733333333334E-2</v>
      </c>
    </row>
    <row r="14" spans="1:254" s="22" customFormat="1" ht="16.5" customHeight="1" thickBot="1" x14ac:dyDescent="0.25">
      <c r="A14" s="31" t="s">
        <v>21</v>
      </c>
      <c r="B14" s="111">
        <v>4.1512559513797509E-2</v>
      </c>
      <c r="C14" s="112">
        <v>2.0500000000000001E-2</v>
      </c>
      <c r="D14" s="113">
        <v>1.21E-2</v>
      </c>
      <c r="E14" s="114">
        <v>4.9390000000000003E-2</v>
      </c>
      <c r="F14" s="115">
        <v>3.2842899999999994E-2</v>
      </c>
      <c r="G14" s="116">
        <v>3.9526800000000001E-2</v>
      </c>
      <c r="H14" s="102"/>
      <c r="I14" s="111">
        <v>1.7500000000000002E-2</v>
      </c>
      <c r="J14" s="117">
        <f t="shared" si="0"/>
        <v>3.0452900000000001E-2</v>
      </c>
      <c r="K14" s="118">
        <f t="shared" si="1"/>
        <v>3.7136799999999998E-2</v>
      </c>
      <c r="L14" s="24"/>
      <c r="M14" s="24"/>
      <c r="N14" s="25"/>
      <c r="O14" s="23"/>
      <c r="P14" s="23"/>
      <c r="Q14" s="24"/>
      <c r="R14" s="24"/>
      <c r="S14" s="25"/>
      <c r="T14" s="19"/>
      <c r="U14" s="19"/>
      <c r="V14" s="20"/>
      <c r="W14" s="21"/>
      <c r="X14" s="18"/>
      <c r="Y14" s="19"/>
      <c r="Z14" s="19"/>
      <c r="AA14" s="20"/>
      <c r="AB14" s="21"/>
      <c r="AC14" s="18"/>
      <c r="AD14" s="19"/>
      <c r="AE14" s="19"/>
      <c r="AF14" s="20"/>
      <c r="AG14" s="21"/>
      <c r="AH14" s="18"/>
      <c r="AI14" s="19"/>
      <c r="AJ14" s="19"/>
      <c r="AK14" s="20"/>
      <c r="AL14" s="21"/>
      <c r="AM14" s="18"/>
      <c r="AN14" s="19"/>
      <c r="AO14" s="19"/>
      <c r="AP14" s="20"/>
      <c r="AQ14" s="21"/>
      <c r="AR14" s="18"/>
      <c r="AS14" s="19"/>
      <c r="AT14" s="19"/>
      <c r="AU14" s="20"/>
      <c r="AV14" s="21"/>
      <c r="AW14" s="18"/>
      <c r="AX14" s="19"/>
      <c r="AY14" s="19"/>
      <c r="AZ14" s="20"/>
      <c r="BA14" s="21"/>
      <c r="BB14" s="18"/>
      <c r="BC14" s="19"/>
      <c r="BD14" s="19"/>
      <c r="BE14" s="20"/>
      <c r="BF14" s="21"/>
      <c r="BG14" s="18"/>
      <c r="BH14" s="19"/>
      <c r="BI14" s="19"/>
      <c r="BJ14" s="20"/>
      <c r="BK14" s="21"/>
      <c r="BL14" s="18"/>
      <c r="BM14" s="19"/>
      <c r="BN14" s="19"/>
      <c r="BO14" s="20"/>
      <c r="BP14" s="21"/>
      <c r="BQ14" s="18"/>
      <c r="BR14" s="19"/>
      <c r="BS14" s="19"/>
      <c r="BT14" s="20"/>
      <c r="BU14" s="21"/>
      <c r="BV14" s="18"/>
      <c r="BW14" s="19"/>
      <c r="BX14" s="19"/>
      <c r="BY14" s="20"/>
      <c r="BZ14" s="21"/>
      <c r="CA14" s="18"/>
      <c r="CB14" s="19"/>
      <c r="CC14" s="19"/>
      <c r="CD14" s="20"/>
      <c r="CE14" s="21"/>
      <c r="CF14" s="18"/>
      <c r="CG14" s="19"/>
      <c r="CH14" s="19"/>
      <c r="CI14" s="20"/>
      <c r="CJ14" s="21"/>
      <c r="CK14" s="18"/>
      <c r="CL14" s="19"/>
      <c r="CM14" s="19"/>
      <c r="CN14" s="20"/>
      <c r="CO14" s="21"/>
      <c r="CP14" s="18"/>
      <c r="CQ14" s="19"/>
      <c r="CR14" s="19"/>
      <c r="CS14" s="20"/>
      <c r="CT14" s="21"/>
      <c r="CU14" s="18"/>
      <c r="CV14" s="19"/>
      <c r="CW14" s="19"/>
      <c r="CX14" s="20"/>
      <c r="CY14" s="21"/>
      <c r="CZ14" s="18"/>
      <c r="DA14" s="19"/>
      <c r="DB14" s="19"/>
      <c r="DC14" s="20"/>
      <c r="DD14" s="21"/>
      <c r="DE14" s="18"/>
      <c r="DF14" s="19"/>
      <c r="DG14" s="19"/>
      <c r="DH14" s="20"/>
      <c r="DI14" s="21"/>
      <c r="DJ14" s="18"/>
      <c r="DK14" s="19"/>
      <c r="DL14" s="19"/>
      <c r="DM14" s="20"/>
      <c r="DN14" s="21"/>
      <c r="DO14" s="18"/>
      <c r="DP14" s="19"/>
      <c r="DQ14" s="19"/>
      <c r="DR14" s="20"/>
      <c r="DS14" s="21"/>
      <c r="DT14" s="18"/>
      <c r="DU14" s="19"/>
      <c r="DV14" s="19"/>
      <c r="DW14" s="20"/>
      <c r="DX14" s="21"/>
      <c r="DY14" s="18"/>
      <c r="DZ14" s="19"/>
      <c r="EA14" s="19"/>
      <c r="EB14" s="20"/>
      <c r="EC14" s="21"/>
      <c r="ED14" s="18"/>
      <c r="EE14" s="19"/>
      <c r="EF14" s="19"/>
      <c r="EG14" s="20"/>
      <c r="EH14" s="21"/>
      <c r="EI14" s="18"/>
      <c r="EJ14" s="19"/>
      <c r="EK14" s="19"/>
      <c r="EL14" s="20"/>
      <c r="EM14" s="21"/>
      <c r="EN14" s="18"/>
      <c r="EO14" s="19"/>
      <c r="EP14" s="19"/>
      <c r="EQ14" s="20"/>
      <c r="ER14" s="21"/>
      <c r="ES14" s="18"/>
      <c r="ET14" s="19"/>
      <c r="EU14" s="19"/>
      <c r="EV14" s="20"/>
      <c r="EW14" s="21"/>
      <c r="EX14" s="18"/>
      <c r="EY14" s="19"/>
      <c r="EZ14" s="19"/>
      <c r="FA14" s="20"/>
      <c r="FB14" s="21"/>
      <c r="FC14" s="18"/>
      <c r="FD14" s="19"/>
      <c r="FE14" s="19"/>
      <c r="FF14" s="20"/>
      <c r="FG14" s="21"/>
      <c r="FH14" s="18"/>
      <c r="FI14" s="19"/>
      <c r="FJ14" s="19"/>
      <c r="FK14" s="20"/>
      <c r="FL14" s="21"/>
      <c r="FM14" s="18"/>
      <c r="FN14" s="19"/>
      <c r="FO14" s="19"/>
      <c r="FP14" s="20"/>
      <c r="FQ14" s="21"/>
      <c r="FR14" s="18"/>
      <c r="FS14" s="19"/>
      <c r="FT14" s="19"/>
      <c r="FU14" s="20"/>
      <c r="FV14" s="21"/>
      <c r="FW14" s="18"/>
      <c r="FX14" s="19"/>
      <c r="FY14" s="19"/>
      <c r="FZ14" s="20"/>
      <c r="GA14" s="21"/>
      <c r="GB14" s="18"/>
      <c r="GC14" s="19"/>
      <c r="GD14" s="19"/>
      <c r="GE14" s="20"/>
      <c r="GF14" s="21"/>
      <c r="GG14" s="18"/>
      <c r="GH14" s="19"/>
      <c r="GI14" s="19"/>
      <c r="GJ14" s="20"/>
      <c r="GK14" s="21"/>
      <c r="GL14" s="18"/>
      <c r="GM14" s="19"/>
      <c r="GN14" s="19"/>
      <c r="GO14" s="20"/>
      <c r="GP14" s="21"/>
      <c r="GQ14" s="18"/>
      <c r="GR14" s="19"/>
      <c r="GS14" s="19"/>
      <c r="GT14" s="20"/>
      <c r="GU14" s="21"/>
      <c r="GV14" s="18"/>
      <c r="GW14" s="19"/>
      <c r="GX14" s="19"/>
      <c r="GY14" s="20"/>
      <c r="GZ14" s="21"/>
      <c r="HA14" s="18"/>
      <c r="HB14" s="19"/>
      <c r="HC14" s="19"/>
      <c r="HD14" s="20"/>
      <c r="HE14" s="21"/>
      <c r="HF14" s="18"/>
      <c r="HG14" s="19"/>
      <c r="HH14" s="19"/>
      <c r="HI14" s="20"/>
      <c r="HJ14" s="21"/>
      <c r="HK14" s="18"/>
      <c r="HL14" s="19"/>
      <c r="HM14" s="19"/>
      <c r="HN14" s="20"/>
      <c r="HO14" s="21"/>
      <c r="HP14" s="18"/>
      <c r="HQ14" s="19"/>
      <c r="HR14" s="19"/>
      <c r="HS14" s="20"/>
      <c r="HT14" s="21"/>
      <c r="HU14" s="18"/>
      <c r="HV14" s="19"/>
      <c r="HW14" s="19"/>
      <c r="HX14" s="20"/>
      <c r="HY14" s="21"/>
      <c r="HZ14" s="18"/>
      <c r="IA14" s="19"/>
      <c r="IB14" s="19"/>
      <c r="IC14" s="20"/>
      <c r="ID14" s="21"/>
      <c r="IE14" s="18"/>
      <c r="IF14" s="19"/>
      <c r="IG14" s="19"/>
      <c r="IH14" s="20"/>
      <c r="II14" s="21"/>
      <c r="IJ14" s="18"/>
      <c r="IK14" s="19"/>
      <c r="IL14" s="19"/>
      <c r="IM14" s="20"/>
      <c r="IN14" s="21"/>
      <c r="IO14" s="18"/>
      <c r="IP14" s="19"/>
      <c r="IQ14" s="19"/>
      <c r="IR14" s="20"/>
      <c r="IS14" s="21"/>
      <c r="IT14" s="18"/>
    </row>
    <row r="15" spans="1:254" x14ac:dyDescent="0.25">
      <c r="A15" s="119" t="s">
        <v>99</v>
      </c>
      <c r="B15" s="120"/>
      <c r="C15"/>
      <c r="D15"/>
      <c r="E15"/>
      <c r="F15"/>
      <c r="G15"/>
      <c r="H15" s="83"/>
      <c r="I15"/>
      <c r="J15"/>
      <c r="K15"/>
    </row>
    <row r="16" spans="1:254" x14ac:dyDescent="0.25">
      <c r="A16" s="121" t="s">
        <v>100</v>
      </c>
      <c r="B16" s="122">
        <v>7.1000000000000004E-3</v>
      </c>
      <c r="C16"/>
      <c r="D16"/>
      <c r="E16"/>
      <c r="F16"/>
      <c r="G16"/>
      <c r="H16" s="83"/>
      <c r="I16"/>
      <c r="J16"/>
      <c r="K16"/>
    </row>
    <row r="17" spans="1:11" x14ac:dyDescent="0.25">
      <c r="A17"/>
      <c r="B17"/>
      <c r="C17"/>
      <c r="D17"/>
      <c r="E17"/>
      <c r="F17"/>
      <c r="G17" s="26"/>
      <c r="H17" s="123"/>
      <c r="I17"/>
      <c r="J17"/>
      <c r="K17"/>
    </row>
    <row r="18" spans="1:11" x14ac:dyDescent="0.25">
      <c r="A18"/>
      <c r="B18"/>
      <c r="C18"/>
      <c r="D18"/>
      <c r="E18"/>
      <c r="F18"/>
      <c r="G18" s="124"/>
      <c r="H18" s="123"/>
      <c r="I18"/>
      <c r="J18"/>
      <c r="K18"/>
    </row>
    <row r="19" spans="1:11" x14ac:dyDescent="0.25">
      <c r="A19" s="125" t="s">
        <v>101</v>
      </c>
      <c r="B19" s="179" t="s">
        <v>102</v>
      </c>
      <c r="C19" s="126" t="s">
        <v>103</v>
      </c>
      <c r="D19" s="127"/>
      <c r="E19" s="128"/>
      <c r="F19" s="128"/>
      <c r="G19" s="129"/>
      <c r="H19" s="130"/>
      <c r="I19" s="131"/>
      <c r="J19"/>
      <c r="K19"/>
    </row>
    <row r="20" spans="1:11" x14ac:dyDescent="0.25">
      <c r="A20" s="132" t="s">
        <v>104</v>
      </c>
      <c r="B20" s="180"/>
      <c r="C20" s="133">
        <v>0.01</v>
      </c>
      <c r="D20" s="133">
        <v>0.02</v>
      </c>
      <c r="E20" s="128"/>
      <c r="F20" s="128"/>
      <c r="G20" s="129"/>
      <c r="H20" s="130"/>
      <c r="I20" s="134"/>
      <c r="J20"/>
      <c r="K20"/>
    </row>
    <row r="21" spans="1:11" x14ac:dyDescent="0.25">
      <c r="A21" s="135" t="str">
        <f>A8</f>
        <v>=&lt; 3 ans</v>
      </c>
      <c r="B21" s="136">
        <v>5.1999999999999998E-3</v>
      </c>
      <c r="C21" s="137">
        <v>3.4826000000000002E-3</v>
      </c>
      <c r="D21" s="137">
        <v>1.5537000000000001E-3</v>
      </c>
      <c r="E21"/>
      <c r="F21"/>
      <c r="G21" s="124"/>
      <c r="H21" s="123"/>
      <c r="I21" s="138"/>
      <c r="J21"/>
      <c r="K21"/>
    </row>
    <row r="22" spans="1:11" x14ac:dyDescent="0.25">
      <c r="A22" s="139" t="str">
        <f t="shared" ref="A22:A27" si="2">A9</f>
        <v>de 3 à 5 ans inclus</v>
      </c>
      <c r="B22" s="140">
        <v>5.3E-3</v>
      </c>
      <c r="C22" s="141">
        <v>6.9027000000000003E-3</v>
      </c>
      <c r="D22" s="141">
        <v>3.5796000000000001E-3</v>
      </c>
      <c r="E22"/>
      <c r="F22"/>
      <c r="G22" s="124"/>
      <c r="H22" s="123"/>
      <c r="I22" s="138"/>
      <c r="J22"/>
      <c r="K22"/>
    </row>
    <row r="23" spans="1:11" x14ac:dyDescent="0.25">
      <c r="A23" s="139" t="str">
        <f t="shared" si="2"/>
        <v>de 5 à 7 ans inclus</v>
      </c>
      <c r="B23" s="140">
        <v>6.8899999999999994E-3</v>
      </c>
      <c r="C23" s="141">
        <v>9.8408999999999996E-3</v>
      </c>
      <c r="D23" s="141">
        <v>5.5164999999999997E-3</v>
      </c>
      <c r="E23"/>
      <c r="F23"/>
      <c r="G23" s="124"/>
      <c r="H23" s="123"/>
      <c r="I23" s="138"/>
      <c r="J23"/>
      <c r="K23"/>
    </row>
    <row r="24" spans="1:11" x14ac:dyDescent="0.25">
      <c r="A24" s="139" t="str">
        <f t="shared" si="2"/>
        <v>de 7 à 10 ans inclus</v>
      </c>
      <c r="B24" s="140">
        <v>9.1700000000000011E-3</v>
      </c>
      <c r="C24" s="141">
        <v>1.3303499999999999E-2</v>
      </c>
      <c r="D24" s="141">
        <v>7.9905000000000011E-3</v>
      </c>
      <c r="E24"/>
      <c r="F24"/>
      <c r="G24" s="124"/>
      <c r="H24" s="123"/>
      <c r="I24" s="138"/>
      <c r="J24"/>
      <c r="K24"/>
    </row>
    <row r="25" spans="1:11" x14ac:dyDescent="0.25">
      <c r="A25" s="139" t="str">
        <f t="shared" si="2"/>
        <v>de 10 à 12 ans inclus</v>
      </c>
      <c r="B25" s="140">
        <v>1.0836699999999999E-2</v>
      </c>
      <c r="C25" s="141">
        <v>1.5099800000000002E-2</v>
      </c>
      <c r="D25" s="141">
        <v>9.3457000000000002E-3</v>
      </c>
      <c r="E25"/>
      <c r="F25"/>
      <c r="G25"/>
      <c r="H25" s="83"/>
      <c r="I25" s="138"/>
      <c r="J25" s="26"/>
      <c r="K25"/>
    </row>
    <row r="26" spans="1:11" x14ac:dyDescent="0.25">
      <c r="A26" s="139" t="str">
        <f t="shared" si="2"/>
        <v>de 12 à 15 ans inclus</v>
      </c>
      <c r="B26" s="140">
        <v>1.1813300000000001E-2</v>
      </c>
      <c r="C26" s="141">
        <v>1.7260399999999999E-2</v>
      </c>
      <c r="D26" s="141">
        <v>1.10375E-2</v>
      </c>
      <c r="E26"/>
      <c r="F26"/>
      <c r="G26"/>
      <c r="H26" s="83"/>
      <c r="I26" s="138"/>
      <c r="J26"/>
      <c r="K26"/>
    </row>
    <row r="27" spans="1:11" x14ac:dyDescent="0.25">
      <c r="A27" s="142" t="str">
        <f t="shared" si="2"/>
        <v>de 15 à 20 ans inclus</v>
      </c>
      <c r="B27" s="143">
        <v>1.2789999999999999E-2</v>
      </c>
      <c r="C27" s="144">
        <v>1.9636799999999999E-2</v>
      </c>
      <c r="D27" s="144">
        <v>1.29529E-2</v>
      </c>
      <c r="E27"/>
      <c r="F27"/>
      <c r="G27"/>
      <c r="H27" s="83"/>
      <c r="I27" s="138"/>
      <c r="J27"/>
      <c r="K27"/>
    </row>
    <row r="28" spans="1:11" x14ac:dyDescent="0.25">
      <c r="A28" s="145" t="s">
        <v>105</v>
      </c>
      <c r="B28"/>
      <c r="C28"/>
      <c r="D28"/>
      <c r="E28"/>
      <c r="F28"/>
      <c r="G28"/>
      <c r="H28" s="83"/>
      <c r="I28"/>
      <c r="J28"/>
      <c r="K28"/>
    </row>
  </sheetData>
  <mergeCells count="3">
    <mergeCell ref="I6:K6"/>
    <mergeCell ref="B19:B20"/>
    <mergeCell ref="E6:G6"/>
  </mergeCells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X24"/>
  <sheetViews>
    <sheetView zoomScale="85" workbookViewId="0">
      <selection sqref="A1:B24"/>
    </sheetView>
  </sheetViews>
  <sheetFormatPr baseColWidth="10" defaultRowHeight="12.75" x14ac:dyDescent="0.2"/>
  <cols>
    <col min="1" max="1" width="27.7109375" customWidth="1"/>
    <col min="5" max="5" width="14" customWidth="1"/>
  </cols>
  <sheetData>
    <row r="2" spans="1:126" ht="14.1" customHeight="1" x14ac:dyDescent="0.2">
      <c r="A2" s="9" t="s">
        <v>85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</row>
    <row r="3" spans="1:126" ht="14.1" customHeight="1" x14ac:dyDescent="0.2">
      <c r="A3" s="9" t="s">
        <v>120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</row>
    <row r="4" spans="1:126" ht="14.1" customHeight="1" x14ac:dyDescent="0.2">
      <c r="A4" s="1" t="s">
        <v>9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</row>
    <row r="5" spans="1:126" ht="14.1" customHeight="1" x14ac:dyDescent="0.2">
      <c r="A5" s="1" t="s">
        <v>119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</row>
    <row r="6" spans="1:126" ht="14.1" customHeight="1" x14ac:dyDescent="0.2">
      <c r="A6" s="1" t="s">
        <v>4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</row>
    <row r="7" spans="1:126" ht="14.1" customHeight="1" x14ac:dyDescent="0.2">
      <c r="A7" s="9" t="s">
        <v>110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</row>
    <row r="8" spans="1:126" ht="14.1" customHeight="1" x14ac:dyDescent="0.2">
      <c r="A8" s="9" t="s">
        <v>87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</row>
    <row r="9" spans="1:126" ht="14.1" customHeight="1" x14ac:dyDescent="0.2">
      <c r="A9" s="9" t="s">
        <v>112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</row>
    <row r="10" spans="1:126" ht="14.1" customHeight="1" x14ac:dyDescent="0.2">
      <c r="A10" s="9" t="s">
        <v>89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</row>
    <row r="11" spans="1:126" ht="14.1" customHeight="1" x14ac:dyDescent="0.2">
      <c r="A11" s="9" t="s">
        <v>109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</row>
    <row r="12" spans="1:126" ht="14.1" customHeight="1" x14ac:dyDescent="0.2">
      <c r="A12" s="1" t="s">
        <v>116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</row>
    <row r="13" spans="1:126" ht="14.1" customHeight="1" x14ac:dyDescent="0.2">
      <c r="A13" s="9" t="s">
        <v>117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</row>
    <row r="14" spans="1:126" ht="14.1" customHeight="1" x14ac:dyDescent="0.2">
      <c r="A14" s="9" t="s">
        <v>88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</row>
    <row r="15" spans="1:126" ht="21.75" customHeight="1" x14ac:dyDescent="0.2">
      <c r="A15" s="9" t="s">
        <v>126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</row>
    <row r="16" spans="1:126" ht="14.1" customHeight="1" x14ac:dyDescent="0.2">
      <c r="A16" s="9" t="s">
        <v>125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</row>
    <row r="17" spans="1:128" ht="14.1" customHeight="1" x14ac:dyDescent="0.2">
      <c r="A17" s="10" t="s">
        <v>111</v>
      </c>
      <c r="B17" s="8">
        <f t="shared" ref="B17:O17" si="0">(B8+(B12*4)+(B11*B13)+(B14*0.025)+(B15*0.002))</f>
        <v>0</v>
      </c>
      <c r="C17" s="8">
        <f t="shared" si="0"/>
        <v>0</v>
      </c>
      <c r="D17" s="8">
        <f t="shared" si="0"/>
        <v>0</v>
      </c>
      <c r="E17" s="8">
        <f t="shared" si="0"/>
        <v>0</v>
      </c>
      <c r="F17" s="8">
        <f t="shared" si="0"/>
        <v>0</v>
      </c>
      <c r="G17" s="8">
        <f t="shared" si="0"/>
        <v>0</v>
      </c>
      <c r="H17" s="8">
        <f t="shared" si="0"/>
        <v>0</v>
      </c>
      <c r="I17" s="8">
        <f t="shared" si="0"/>
        <v>0</v>
      </c>
      <c r="J17" s="8">
        <f t="shared" si="0"/>
        <v>0</v>
      </c>
      <c r="K17" s="8">
        <f t="shared" si="0"/>
        <v>0</v>
      </c>
      <c r="L17" s="8">
        <f t="shared" si="0"/>
        <v>0</v>
      </c>
      <c r="M17" s="8">
        <f t="shared" si="0"/>
        <v>0</v>
      </c>
      <c r="N17" s="8">
        <f t="shared" si="0"/>
        <v>0</v>
      </c>
      <c r="O17" s="8">
        <f t="shared" si="0"/>
        <v>0</v>
      </c>
      <c r="P17" s="8">
        <f t="shared" ref="P17:AI17" si="1">(P8+(P12*4)+(P11*P13)+(P14*0.025)+(P15*0.002))</f>
        <v>0</v>
      </c>
      <c r="Q17" s="8">
        <f t="shared" si="1"/>
        <v>0</v>
      </c>
      <c r="R17" s="8">
        <f t="shared" si="1"/>
        <v>0</v>
      </c>
      <c r="S17" s="8">
        <f t="shared" si="1"/>
        <v>0</v>
      </c>
      <c r="T17" s="8">
        <f t="shared" si="1"/>
        <v>0</v>
      </c>
      <c r="U17" s="8">
        <f t="shared" si="1"/>
        <v>0</v>
      </c>
      <c r="V17" s="8">
        <f t="shared" si="1"/>
        <v>0</v>
      </c>
      <c r="W17" s="8">
        <f t="shared" si="1"/>
        <v>0</v>
      </c>
      <c r="X17" s="8">
        <f t="shared" si="1"/>
        <v>0</v>
      </c>
      <c r="Y17" s="8">
        <f t="shared" si="1"/>
        <v>0</v>
      </c>
      <c r="Z17" s="8">
        <f t="shared" si="1"/>
        <v>0</v>
      </c>
      <c r="AA17" s="8">
        <f t="shared" si="1"/>
        <v>0</v>
      </c>
      <c r="AB17" s="8">
        <f t="shared" si="1"/>
        <v>0</v>
      </c>
      <c r="AC17" s="8">
        <f t="shared" si="1"/>
        <v>0</v>
      </c>
      <c r="AD17" s="8">
        <f t="shared" si="1"/>
        <v>0</v>
      </c>
      <c r="AE17" s="8">
        <f t="shared" si="1"/>
        <v>0</v>
      </c>
      <c r="AF17" s="8">
        <f t="shared" si="1"/>
        <v>0</v>
      </c>
      <c r="AG17" s="8">
        <f t="shared" si="1"/>
        <v>0</v>
      </c>
      <c r="AH17" s="8">
        <f t="shared" si="1"/>
        <v>0</v>
      </c>
      <c r="AI17" s="8">
        <f t="shared" si="1"/>
        <v>0</v>
      </c>
      <c r="AJ17" s="8">
        <f t="shared" ref="AJ17:BO17" si="2">(AJ8+(AJ12*4)+(AJ11*AJ13)+(AJ14*0.025)+(AJ15*0.002))</f>
        <v>0</v>
      </c>
      <c r="AK17" s="8">
        <f t="shared" si="2"/>
        <v>0</v>
      </c>
      <c r="AL17" s="8">
        <f t="shared" si="2"/>
        <v>0</v>
      </c>
      <c r="AM17" s="8">
        <f t="shared" si="2"/>
        <v>0</v>
      </c>
      <c r="AN17" s="8">
        <f t="shared" si="2"/>
        <v>0</v>
      </c>
      <c r="AO17" s="8">
        <f t="shared" si="2"/>
        <v>0</v>
      </c>
      <c r="AP17" s="8">
        <f t="shared" si="2"/>
        <v>0</v>
      </c>
      <c r="AQ17" s="8">
        <f t="shared" si="2"/>
        <v>0</v>
      </c>
      <c r="AR17" s="8">
        <f t="shared" si="2"/>
        <v>0</v>
      </c>
      <c r="AS17" s="8">
        <f t="shared" si="2"/>
        <v>0</v>
      </c>
      <c r="AT17" s="8">
        <f t="shared" si="2"/>
        <v>0</v>
      </c>
      <c r="AU17" s="8">
        <f t="shared" si="2"/>
        <v>0</v>
      </c>
      <c r="AV17" s="8">
        <f t="shared" si="2"/>
        <v>0</v>
      </c>
      <c r="AW17" s="8">
        <f t="shared" si="2"/>
        <v>0</v>
      </c>
      <c r="AX17" s="8">
        <f t="shared" si="2"/>
        <v>0</v>
      </c>
      <c r="AY17" s="8">
        <f t="shared" si="2"/>
        <v>0</v>
      </c>
      <c r="AZ17" s="8">
        <f t="shared" si="2"/>
        <v>0</v>
      </c>
      <c r="BA17" s="8">
        <f t="shared" si="2"/>
        <v>0</v>
      </c>
      <c r="BB17" s="8">
        <f t="shared" si="2"/>
        <v>0</v>
      </c>
      <c r="BC17" s="8">
        <f t="shared" si="2"/>
        <v>0</v>
      </c>
      <c r="BD17" s="8">
        <f t="shared" si="2"/>
        <v>0</v>
      </c>
      <c r="BE17" s="8">
        <f t="shared" si="2"/>
        <v>0</v>
      </c>
      <c r="BF17" s="8">
        <f t="shared" si="2"/>
        <v>0</v>
      </c>
      <c r="BG17" s="8">
        <f t="shared" si="2"/>
        <v>0</v>
      </c>
      <c r="BH17" s="8">
        <f t="shared" si="2"/>
        <v>0</v>
      </c>
      <c r="BI17" s="8">
        <f t="shared" si="2"/>
        <v>0</v>
      </c>
      <c r="BJ17" s="8">
        <f t="shared" si="2"/>
        <v>0</v>
      </c>
      <c r="BK17" s="8">
        <f t="shared" si="2"/>
        <v>0</v>
      </c>
      <c r="BL17" s="8">
        <f t="shared" si="2"/>
        <v>0</v>
      </c>
      <c r="BM17" s="8">
        <f t="shared" si="2"/>
        <v>0</v>
      </c>
      <c r="BN17" s="8">
        <f t="shared" si="2"/>
        <v>0</v>
      </c>
      <c r="BO17" s="8">
        <f t="shared" si="2"/>
        <v>0</v>
      </c>
      <c r="BP17" s="8">
        <f t="shared" ref="BP17:CU17" si="3">(BP8+(BP12*4)+(BP11*BP13)+(BP14*0.025)+(BP15*0.002))</f>
        <v>0</v>
      </c>
      <c r="BQ17" s="8">
        <f t="shared" si="3"/>
        <v>0</v>
      </c>
      <c r="BR17" s="8">
        <f t="shared" si="3"/>
        <v>0</v>
      </c>
      <c r="BS17" s="8">
        <f t="shared" si="3"/>
        <v>0</v>
      </c>
      <c r="BT17" s="8">
        <f t="shared" si="3"/>
        <v>0</v>
      </c>
      <c r="BU17" s="8">
        <f t="shared" si="3"/>
        <v>0</v>
      </c>
      <c r="BV17" s="8">
        <f t="shared" si="3"/>
        <v>0</v>
      </c>
      <c r="BW17" s="8">
        <f t="shared" si="3"/>
        <v>0</v>
      </c>
      <c r="BX17" s="8">
        <f t="shared" si="3"/>
        <v>0</v>
      </c>
      <c r="BY17" s="8">
        <f t="shared" si="3"/>
        <v>0</v>
      </c>
      <c r="BZ17" s="8">
        <f t="shared" si="3"/>
        <v>0</v>
      </c>
      <c r="CA17" s="8">
        <f t="shared" si="3"/>
        <v>0</v>
      </c>
      <c r="CB17" s="8">
        <f t="shared" si="3"/>
        <v>0</v>
      </c>
      <c r="CC17" s="8">
        <f t="shared" si="3"/>
        <v>0</v>
      </c>
      <c r="CD17" s="8">
        <f t="shared" si="3"/>
        <v>0</v>
      </c>
      <c r="CE17" s="8">
        <f t="shared" si="3"/>
        <v>0</v>
      </c>
      <c r="CF17" s="8">
        <f t="shared" si="3"/>
        <v>0</v>
      </c>
      <c r="CG17" s="8">
        <f t="shared" si="3"/>
        <v>0</v>
      </c>
      <c r="CH17" s="8">
        <f t="shared" si="3"/>
        <v>0</v>
      </c>
      <c r="CI17" s="8">
        <f t="shared" si="3"/>
        <v>0</v>
      </c>
      <c r="CJ17" s="8">
        <f t="shared" si="3"/>
        <v>0</v>
      </c>
      <c r="CK17" s="8">
        <f t="shared" si="3"/>
        <v>0</v>
      </c>
      <c r="CL17" s="8">
        <f t="shared" si="3"/>
        <v>0</v>
      </c>
      <c r="CM17" s="8">
        <f t="shared" si="3"/>
        <v>0</v>
      </c>
      <c r="CN17" s="8">
        <f t="shared" si="3"/>
        <v>0</v>
      </c>
      <c r="CO17" s="8">
        <f t="shared" si="3"/>
        <v>0</v>
      </c>
      <c r="CP17" s="8">
        <f t="shared" si="3"/>
        <v>0</v>
      </c>
      <c r="CQ17" s="8">
        <f t="shared" si="3"/>
        <v>0</v>
      </c>
      <c r="CR17" s="8">
        <f t="shared" si="3"/>
        <v>0</v>
      </c>
      <c r="CS17" s="8">
        <f t="shared" si="3"/>
        <v>0</v>
      </c>
      <c r="CT17" s="8">
        <f t="shared" si="3"/>
        <v>0</v>
      </c>
      <c r="CU17" s="8">
        <f t="shared" si="3"/>
        <v>0</v>
      </c>
      <c r="CV17" s="8">
        <f t="shared" ref="CV17:DV17" si="4">(CV8+(CV12*4)+(CV11*CV13)+(CV14*0.025)+(CV15*0.002))</f>
        <v>0</v>
      </c>
      <c r="CW17" s="8">
        <f t="shared" si="4"/>
        <v>0</v>
      </c>
      <c r="CX17" s="8">
        <f t="shared" si="4"/>
        <v>0</v>
      </c>
      <c r="CY17" s="8">
        <f t="shared" si="4"/>
        <v>0</v>
      </c>
      <c r="CZ17" s="8">
        <f t="shared" si="4"/>
        <v>0</v>
      </c>
      <c r="DA17" s="8">
        <f t="shared" si="4"/>
        <v>0</v>
      </c>
      <c r="DB17" s="8">
        <f t="shared" si="4"/>
        <v>0</v>
      </c>
      <c r="DC17" s="8">
        <f t="shared" si="4"/>
        <v>0</v>
      </c>
      <c r="DD17" s="8">
        <f t="shared" si="4"/>
        <v>0</v>
      </c>
      <c r="DE17" s="8">
        <f t="shared" si="4"/>
        <v>0</v>
      </c>
      <c r="DF17" s="8">
        <f t="shared" si="4"/>
        <v>0</v>
      </c>
      <c r="DG17" s="8">
        <f t="shared" si="4"/>
        <v>0</v>
      </c>
      <c r="DH17" s="8">
        <f t="shared" si="4"/>
        <v>0</v>
      </c>
      <c r="DI17" s="8">
        <f t="shared" si="4"/>
        <v>0</v>
      </c>
      <c r="DJ17" s="8">
        <f t="shared" si="4"/>
        <v>0</v>
      </c>
      <c r="DK17" s="8">
        <f t="shared" si="4"/>
        <v>0</v>
      </c>
      <c r="DL17" s="8">
        <f t="shared" si="4"/>
        <v>0</v>
      </c>
      <c r="DM17" s="8">
        <f t="shared" si="4"/>
        <v>0</v>
      </c>
      <c r="DN17" s="8">
        <f t="shared" si="4"/>
        <v>0</v>
      </c>
      <c r="DO17" s="8">
        <f t="shared" si="4"/>
        <v>0</v>
      </c>
      <c r="DP17" s="8">
        <f t="shared" si="4"/>
        <v>0</v>
      </c>
      <c r="DQ17" s="8">
        <f t="shared" si="4"/>
        <v>0</v>
      </c>
      <c r="DR17" s="8">
        <f t="shared" si="4"/>
        <v>0</v>
      </c>
      <c r="DS17" s="8">
        <f t="shared" si="4"/>
        <v>0</v>
      </c>
      <c r="DT17" s="8">
        <f t="shared" si="4"/>
        <v>0</v>
      </c>
      <c r="DU17" s="8">
        <f t="shared" si="4"/>
        <v>0</v>
      </c>
      <c r="DV17" s="8">
        <f t="shared" si="4"/>
        <v>0</v>
      </c>
    </row>
    <row r="18" spans="1:128" ht="14.1" customHeight="1" x14ac:dyDescent="0.2">
      <c r="A18" s="9" t="s">
        <v>127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</row>
    <row r="19" spans="1:128" ht="14.1" customHeight="1" x14ac:dyDescent="0.2">
      <c r="A19" s="9" t="s">
        <v>5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</row>
    <row r="20" spans="1:128" ht="14.1" customHeight="1" x14ac:dyDescent="0.2">
      <c r="A20" s="1" t="s">
        <v>6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</row>
    <row r="21" spans="1:128" ht="14.1" customHeight="1" x14ac:dyDescent="0.2">
      <c r="A21" s="1" t="s">
        <v>115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</row>
    <row r="22" spans="1:128" ht="14.1" customHeight="1" x14ac:dyDescent="0.2">
      <c r="A22" s="1" t="s">
        <v>129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</row>
    <row r="23" spans="1:128" ht="14.1" customHeight="1" x14ac:dyDescent="0.2">
      <c r="A23" s="7" t="s">
        <v>118</v>
      </c>
      <c r="B23" s="8">
        <f t="shared" ref="B23:K23" si="5">B17+(B18/4)</f>
        <v>0</v>
      </c>
      <c r="C23" s="8">
        <f t="shared" si="5"/>
        <v>0</v>
      </c>
      <c r="D23" s="8">
        <f t="shared" si="5"/>
        <v>0</v>
      </c>
      <c r="E23" s="8">
        <f t="shared" si="5"/>
        <v>0</v>
      </c>
      <c r="F23" s="8">
        <f t="shared" si="5"/>
        <v>0</v>
      </c>
      <c r="G23" s="8">
        <f t="shared" si="5"/>
        <v>0</v>
      </c>
      <c r="H23" s="8">
        <f t="shared" si="5"/>
        <v>0</v>
      </c>
      <c r="I23" s="8">
        <f t="shared" si="5"/>
        <v>0</v>
      </c>
      <c r="J23" s="8">
        <f t="shared" si="5"/>
        <v>0</v>
      </c>
      <c r="K23" s="8">
        <f t="shared" si="5"/>
        <v>0</v>
      </c>
      <c r="L23" s="8">
        <f t="shared" ref="L23:AC23" si="6">L17+(L18/4)</f>
        <v>0</v>
      </c>
      <c r="M23" s="8">
        <f t="shared" si="6"/>
        <v>0</v>
      </c>
      <c r="N23" s="8">
        <f t="shared" si="6"/>
        <v>0</v>
      </c>
      <c r="O23" s="8">
        <f t="shared" si="6"/>
        <v>0</v>
      </c>
      <c r="P23" s="8">
        <f t="shared" si="6"/>
        <v>0</v>
      </c>
      <c r="Q23" s="8">
        <f t="shared" si="6"/>
        <v>0</v>
      </c>
      <c r="R23" s="8">
        <f t="shared" si="6"/>
        <v>0</v>
      </c>
      <c r="S23" s="8">
        <f t="shared" si="6"/>
        <v>0</v>
      </c>
      <c r="T23" s="8">
        <f t="shared" si="6"/>
        <v>0</v>
      </c>
      <c r="U23" s="8">
        <f t="shared" si="6"/>
        <v>0</v>
      </c>
      <c r="V23" s="8">
        <f t="shared" si="6"/>
        <v>0</v>
      </c>
      <c r="W23" s="8">
        <f t="shared" si="6"/>
        <v>0</v>
      </c>
      <c r="X23" s="8">
        <f t="shared" si="6"/>
        <v>0</v>
      </c>
      <c r="Y23" s="8">
        <f t="shared" si="6"/>
        <v>0</v>
      </c>
      <c r="Z23" s="8">
        <f t="shared" si="6"/>
        <v>0</v>
      </c>
      <c r="AA23" s="8">
        <f t="shared" si="6"/>
        <v>0</v>
      </c>
      <c r="AB23" s="8">
        <f t="shared" si="6"/>
        <v>0</v>
      </c>
      <c r="AC23" s="8">
        <f t="shared" si="6"/>
        <v>0</v>
      </c>
      <c r="AD23" s="8" t="e">
        <f>#REF!+AD17</f>
        <v>#REF!</v>
      </c>
      <c r="AE23" s="8" t="e">
        <f>#REF!+AE17</f>
        <v>#REF!</v>
      </c>
      <c r="AF23" s="8" t="e">
        <f>#REF!+AF17</f>
        <v>#REF!</v>
      </c>
      <c r="AG23" s="8" t="e">
        <f>#REF!+AG17</f>
        <v>#REF!</v>
      </c>
      <c r="AH23" s="8" t="e">
        <f>#REF!+AH17</f>
        <v>#REF!</v>
      </c>
      <c r="AI23" s="8" t="e">
        <f>#REF!+AI17</f>
        <v>#REF!</v>
      </c>
      <c r="AJ23" s="8" t="e">
        <f>#REF!+AJ17</f>
        <v>#REF!</v>
      </c>
      <c r="AK23" s="8" t="e">
        <f>#REF!+AK17</f>
        <v>#REF!</v>
      </c>
      <c r="AL23" s="8" t="e">
        <f>#REF!+AL17</f>
        <v>#REF!</v>
      </c>
      <c r="AM23" s="8" t="e">
        <f>#REF!+AM17</f>
        <v>#REF!</v>
      </c>
      <c r="AN23" s="8" t="e">
        <f>#REF!+AN17</f>
        <v>#REF!</v>
      </c>
      <c r="AO23" s="8" t="e">
        <f>#REF!+AO17</f>
        <v>#REF!</v>
      </c>
      <c r="AP23" s="8" t="e">
        <f>#REF!+AP17</f>
        <v>#REF!</v>
      </c>
      <c r="AQ23" s="8" t="e">
        <f>#REF!+AQ17</f>
        <v>#REF!</v>
      </c>
      <c r="AR23" s="8" t="e">
        <f>#REF!+AR17</f>
        <v>#REF!</v>
      </c>
      <c r="AS23" s="8" t="e">
        <f>#REF!+AS17</f>
        <v>#REF!</v>
      </c>
      <c r="AT23" s="8" t="e">
        <f>#REF!+AT17</f>
        <v>#REF!</v>
      </c>
      <c r="AU23" s="8" t="e">
        <f>#REF!+AU17</f>
        <v>#REF!</v>
      </c>
      <c r="AV23" s="8" t="e">
        <f>#REF!+AV17</f>
        <v>#REF!</v>
      </c>
      <c r="AW23" s="8" t="e">
        <f>#REF!+AW17</f>
        <v>#REF!</v>
      </c>
      <c r="AX23" s="8" t="e">
        <f>#REF!+AX17</f>
        <v>#REF!</v>
      </c>
      <c r="AY23" s="8" t="e">
        <f>#REF!+AY17</f>
        <v>#REF!</v>
      </c>
      <c r="AZ23" s="8" t="e">
        <f>#REF!+AZ17</f>
        <v>#REF!</v>
      </c>
      <c r="BA23" s="8" t="e">
        <f>#REF!+BA17</f>
        <v>#REF!</v>
      </c>
      <c r="BB23" s="8" t="e">
        <f>#REF!+BB17</f>
        <v>#REF!</v>
      </c>
      <c r="BC23" s="8" t="e">
        <f>#REF!+BC17</f>
        <v>#REF!</v>
      </c>
      <c r="BD23" s="8" t="e">
        <f>#REF!+BD17</f>
        <v>#REF!</v>
      </c>
      <c r="BE23" s="8" t="e">
        <f>#REF!+BE17</f>
        <v>#REF!</v>
      </c>
      <c r="BF23" s="8" t="e">
        <f>#REF!+BF17</f>
        <v>#REF!</v>
      </c>
      <c r="BG23" s="8" t="e">
        <f>#REF!+BG17</f>
        <v>#REF!</v>
      </c>
      <c r="BH23" s="8" t="e">
        <f>#REF!+BH17</f>
        <v>#REF!</v>
      </c>
      <c r="BI23" s="8" t="e">
        <f>#REF!+BI17</f>
        <v>#REF!</v>
      </c>
      <c r="BJ23" s="8" t="e">
        <f>#REF!+BJ17</f>
        <v>#REF!</v>
      </c>
      <c r="BK23" s="8" t="e">
        <f>#REF!+BK17</f>
        <v>#REF!</v>
      </c>
      <c r="BL23" s="8" t="e">
        <f>#REF!+BL17</f>
        <v>#REF!</v>
      </c>
      <c r="BM23" s="8" t="e">
        <f>#REF!+BM17</f>
        <v>#REF!</v>
      </c>
      <c r="BN23" s="8" t="e">
        <f>#REF!+BN17</f>
        <v>#REF!</v>
      </c>
      <c r="BO23" s="8" t="e">
        <f>#REF!+BO17</f>
        <v>#REF!</v>
      </c>
      <c r="BP23" s="8" t="e">
        <f>#REF!+BP17</f>
        <v>#REF!</v>
      </c>
      <c r="BQ23" s="8" t="e">
        <f>#REF!+BQ17</f>
        <v>#REF!</v>
      </c>
      <c r="BR23" s="8" t="e">
        <f>#REF!+BR17</f>
        <v>#REF!</v>
      </c>
      <c r="BS23" s="8" t="e">
        <f>#REF!+BS17</f>
        <v>#REF!</v>
      </c>
      <c r="BT23" s="8" t="e">
        <f>#REF!+BT17</f>
        <v>#REF!</v>
      </c>
      <c r="BU23" s="8" t="e">
        <f>#REF!+BU17</f>
        <v>#REF!</v>
      </c>
      <c r="BV23" s="8" t="e">
        <f>#REF!+BV17</f>
        <v>#REF!</v>
      </c>
      <c r="BW23" s="8" t="e">
        <f>#REF!+BW17</f>
        <v>#REF!</v>
      </c>
      <c r="BX23" s="8" t="e">
        <f>#REF!+BX17</f>
        <v>#REF!</v>
      </c>
      <c r="BY23" s="8" t="e">
        <f>#REF!+BY17</f>
        <v>#REF!</v>
      </c>
      <c r="BZ23" s="8" t="e">
        <f>#REF!+BZ17</f>
        <v>#REF!</v>
      </c>
      <c r="CA23" s="8" t="e">
        <f>#REF!+CA17</f>
        <v>#REF!</v>
      </c>
      <c r="CB23" s="8" t="e">
        <f>#REF!+CB17</f>
        <v>#REF!</v>
      </c>
      <c r="CC23" s="8" t="e">
        <f>#REF!+CC17</f>
        <v>#REF!</v>
      </c>
      <c r="CD23" s="8" t="e">
        <f>#REF!+CD17</f>
        <v>#REF!</v>
      </c>
      <c r="CE23" s="8" t="e">
        <f>#REF!+CE17</f>
        <v>#REF!</v>
      </c>
      <c r="CF23" s="8" t="e">
        <f>#REF!+CF17</f>
        <v>#REF!</v>
      </c>
      <c r="CG23" s="8" t="e">
        <f>#REF!+CG17</f>
        <v>#REF!</v>
      </c>
      <c r="CH23" s="8" t="e">
        <f>#REF!+CH17</f>
        <v>#REF!</v>
      </c>
      <c r="CI23" s="8" t="e">
        <f>#REF!+CI17</f>
        <v>#REF!</v>
      </c>
      <c r="CJ23" s="8" t="e">
        <f>#REF!+CJ17</f>
        <v>#REF!</v>
      </c>
      <c r="CK23" s="8" t="e">
        <f>#REF!+CK17</f>
        <v>#REF!</v>
      </c>
      <c r="CL23" s="8" t="e">
        <f>#REF!+CL17</f>
        <v>#REF!</v>
      </c>
      <c r="CM23" s="8" t="e">
        <f>#REF!+CM17</f>
        <v>#REF!</v>
      </c>
      <c r="CN23" s="8" t="e">
        <f>#REF!+CN17</f>
        <v>#REF!</v>
      </c>
      <c r="CO23" s="8" t="e">
        <f>#REF!+CO17</f>
        <v>#REF!</v>
      </c>
      <c r="CP23" s="8" t="e">
        <f>#REF!+CP17</f>
        <v>#REF!</v>
      </c>
      <c r="CQ23" s="8" t="e">
        <f>#REF!+CQ17</f>
        <v>#REF!</v>
      </c>
      <c r="CR23" s="8" t="e">
        <f>#REF!+CR17</f>
        <v>#REF!</v>
      </c>
      <c r="CS23" s="8" t="e">
        <f>#REF!+CS17</f>
        <v>#REF!</v>
      </c>
      <c r="CT23" s="8" t="e">
        <f>#REF!+CT17</f>
        <v>#REF!</v>
      </c>
      <c r="CU23" s="8" t="e">
        <f>#REF!+CU17</f>
        <v>#REF!</v>
      </c>
      <c r="CV23" s="8" t="e">
        <f>#REF!+CV17</f>
        <v>#REF!</v>
      </c>
      <c r="CW23" s="8" t="e">
        <f>#REF!+CW17</f>
        <v>#REF!</v>
      </c>
      <c r="CX23" s="8" t="e">
        <f>#REF!+CX17</f>
        <v>#REF!</v>
      </c>
      <c r="CY23" s="8" t="e">
        <f>#REF!+CY17</f>
        <v>#REF!</v>
      </c>
      <c r="CZ23" s="8" t="e">
        <f>#REF!+CZ17</f>
        <v>#REF!</v>
      </c>
      <c r="DA23" s="8" t="e">
        <f>#REF!+DA17</f>
        <v>#REF!</v>
      </c>
      <c r="DB23" s="8" t="e">
        <f>#REF!+DB17</f>
        <v>#REF!</v>
      </c>
      <c r="DC23" s="8" t="e">
        <f>#REF!+DC17</f>
        <v>#REF!</v>
      </c>
      <c r="DD23" s="8" t="e">
        <f>#REF!+DD17</f>
        <v>#REF!</v>
      </c>
      <c r="DE23" s="8" t="e">
        <f>#REF!+DE17</f>
        <v>#REF!</v>
      </c>
      <c r="DF23" s="8" t="e">
        <f>#REF!+DF17</f>
        <v>#REF!</v>
      </c>
      <c r="DG23" s="8" t="e">
        <f>#REF!+DG17</f>
        <v>#REF!</v>
      </c>
      <c r="DH23" s="8" t="e">
        <f>#REF!+DH17</f>
        <v>#REF!</v>
      </c>
      <c r="DI23" s="8" t="e">
        <f>#REF!+DI17</f>
        <v>#REF!</v>
      </c>
      <c r="DJ23" s="8" t="e">
        <f>#REF!+DJ17</f>
        <v>#REF!</v>
      </c>
      <c r="DK23" s="8" t="e">
        <f>#REF!+DK17</f>
        <v>#REF!</v>
      </c>
      <c r="DL23" s="8" t="e">
        <f>#REF!+DL17</f>
        <v>#REF!</v>
      </c>
      <c r="DM23" s="8" t="e">
        <f>#REF!+DM17</f>
        <v>#REF!</v>
      </c>
      <c r="DN23" s="8" t="e">
        <f>#REF!+DN17</f>
        <v>#REF!</v>
      </c>
      <c r="DO23" s="8" t="e">
        <f>#REF!+DO17</f>
        <v>#REF!</v>
      </c>
      <c r="DP23" s="8" t="e">
        <f>#REF!+DP17</f>
        <v>#REF!</v>
      </c>
      <c r="DQ23" s="8" t="e">
        <f>#REF!+DQ17</f>
        <v>#REF!</v>
      </c>
      <c r="DR23" s="8" t="e">
        <f>#REF!+DR17</f>
        <v>#REF!</v>
      </c>
      <c r="DS23" s="8" t="e">
        <f>#REF!+DS17</f>
        <v>#REF!</v>
      </c>
      <c r="DT23" s="8" t="e">
        <f>#REF!+DT17</f>
        <v>#REF!</v>
      </c>
      <c r="DU23" s="8" t="e">
        <f>#REF!+DU17</f>
        <v>#REF!</v>
      </c>
      <c r="DV23" s="8" t="e">
        <f>#REF!+DV17</f>
        <v>#REF!</v>
      </c>
    </row>
    <row r="24" spans="1:128" ht="63.75" customHeight="1" x14ac:dyDescent="0.2">
      <c r="A24" s="1" t="s">
        <v>7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</row>
  </sheetData>
  <phoneticPr fontId="9" type="noConversion"/>
  <pageMargins left="0.78740157499999996" right="0.78740157499999996" top="0.984251969" bottom="0.984251969" header="0.4921259845" footer="0.492125984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2"/>
  <sheetViews>
    <sheetView workbookViewId="0">
      <selection activeCell="B14" sqref="B14"/>
    </sheetView>
  </sheetViews>
  <sheetFormatPr baseColWidth="10" defaultRowHeight="12.75" x14ac:dyDescent="0.2"/>
  <cols>
    <col min="1" max="1" width="27.7109375" customWidth="1"/>
  </cols>
  <sheetData>
    <row r="2" spans="1:2" x14ac:dyDescent="0.2">
      <c r="A2" s="73" t="s">
        <v>85</v>
      </c>
      <c r="B2" s="150">
        <f>'Demande dérogatoire'!D2</f>
        <v>0</v>
      </c>
    </row>
    <row r="3" spans="1:2" ht="12.75" customHeight="1" x14ac:dyDescent="0.2">
      <c r="A3" s="73" t="s">
        <v>120</v>
      </c>
      <c r="B3" s="148" t="str">
        <f>IF('Demande dérogatoire'!D3="","",'Demande dérogatoire'!D3)</f>
        <v/>
      </c>
    </row>
    <row r="4" spans="1:2" x14ac:dyDescent="0.2">
      <c r="A4" s="148" t="s">
        <v>9</v>
      </c>
      <c r="B4" s="148" t="str">
        <f>IF('Demande dérogatoire'!D4="","",'Demande dérogatoire'!D4)</f>
        <v/>
      </c>
    </row>
    <row r="5" spans="1:2" x14ac:dyDescent="0.2">
      <c r="A5" s="148" t="s">
        <v>119</v>
      </c>
      <c r="B5" s="148" t="str">
        <f>IF('Demande dérogatoire'!D6="","",'Demande dérogatoire'!D6)</f>
        <v/>
      </c>
    </row>
    <row r="6" spans="1:2" x14ac:dyDescent="0.2">
      <c r="A6" s="148" t="s">
        <v>4</v>
      </c>
      <c r="B6" s="148" t="str">
        <f>IF('Demande dérogatoire'!D9="","",'Demande dérogatoire'!D9)</f>
        <v/>
      </c>
    </row>
    <row r="7" spans="1:2" x14ac:dyDescent="0.2">
      <c r="A7" s="73" t="s">
        <v>110</v>
      </c>
      <c r="B7" s="148"/>
    </row>
    <row r="8" spans="1:2" ht="25.5" x14ac:dyDescent="0.2">
      <c r="A8" s="73" t="s">
        <v>130</v>
      </c>
      <c r="B8" s="149"/>
    </row>
    <row r="9" spans="1:2" ht="25.5" x14ac:dyDescent="0.2">
      <c r="A9" s="73" t="s">
        <v>131</v>
      </c>
      <c r="B9" s="151">
        <f>'Demande dérogatoire'!D14</f>
        <v>0</v>
      </c>
    </row>
    <row r="10" spans="1:2" x14ac:dyDescent="0.2">
      <c r="A10" s="73" t="s">
        <v>135</v>
      </c>
      <c r="B10" s="149"/>
    </row>
    <row r="11" spans="1:2" x14ac:dyDescent="0.2">
      <c r="A11" s="73" t="s">
        <v>132</v>
      </c>
      <c r="B11" s="149"/>
    </row>
    <row r="12" spans="1:2" x14ac:dyDescent="0.2">
      <c r="A12" s="152" t="s">
        <v>134</v>
      </c>
      <c r="B12" s="153">
        <f>B8-B9</f>
        <v>0</v>
      </c>
    </row>
  </sheetData>
  <phoneticPr fontId="9" type="noConversion"/>
  <pageMargins left="0.78740157499999996" right="0.78740157499999996" top="0.984251969" bottom="0.984251969" header="0.4921259845" footer="0.492125984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13"/>
  <dimension ref="A1:IS38"/>
  <sheetViews>
    <sheetView zoomScale="85" workbookViewId="0">
      <selection activeCell="E34" sqref="E34"/>
    </sheetView>
  </sheetViews>
  <sheetFormatPr baseColWidth="10" defaultColWidth="17.7109375" defaultRowHeight="12.75" x14ac:dyDescent="0.2"/>
  <cols>
    <col min="1" max="1" width="27.5703125" customWidth="1"/>
    <col min="2" max="165" width="13.7109375" customWidth="1"/>
    <col min="166" max="166" width="12.7109375" bestFit="1" customWidth="1"/>
    <col min="167" max="172" width="13.7109375" customWidth="1"/>
    <col min="173" max="173" width="17.42578125" customWidth="1"/>
    <col min="174" max="230" width="13.7109375" customWidth="1"/>
    <col min="231" max="231" width="16" customWidth="1"/>
    <col min="232" max="244" width="13.7109375" customWidth="1"/>
    <col min="245" max="245" width="17" customWidth="1"/>
    <col min="246" max="251" width="13.7109375" customWidth="1"/>
    <col min="252" max="252" width="13.85546875" customWidth="1"/>
  </cols>
  <sheetData>
    <row r="1" spans="1:253" s="1" customFormat="1" x14ac:dyDescent="0.2">
      <c r="A1" s="9" t="s">
        <v>85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</row>
    <row r="2" spans="1:253" s="1" customFormat="1" ht="29.25" customHeight="1" x14ac:dyDescent="0.2">
      <c r="A2" s="9" t="s">
        <v>120</v>
      </c>
      <c r="CV2" s="2"/>
      <c r="FQ2" s="15"/>
    </row>
    <row r="3" spans="1:253" s="1" customFormat="1" x14ac:dyDescent="0.2">
      <c r="A3" s="1" t="s">
        <v>9</v>
      </c>
    </row>
    <row r="4" spans="1:253" s="1" customFormat="1" x14ac:dyDescent="0.2">
      <c r="A4" s="1" t="s">
        <v>119</v>
      </c>
    </row>
    <row r="5" spans="1:253" s="1" customFormat="1" x14ac:dyDescent="0.2">
      <c r="A5" s="1" t="s">
        <v>4</v>
      </c>
    </row>
    <row r="6" spans="1:253" s="1" customFormat="1" x14ac:dyDescent="0.2">
      <c r="A6" s="9" t="s">
        <v>8</v>
      </c>
    </row>
    <row r="7" spans="1:253" s="1" customFormat="1" x14ac:dyDescent="0.2">
      <c r="A7" s="9" t="s">
        <v>121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</row>
    <row r="8" spans="1:253" s="1" customFormat="1" ht="25.5" x14ac:dyDescent="0.2">
      <c r="A8" s="9" t="s">
        <v>122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</row>
    <row r="9" spans="1:253" s="1" customFormat="1" x14ac:dyDescent="0.2">
      <c r="A9" s="9" t="s">
        <v>109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</row>
    <row r="10" spans="1:253" s="1" customFormat="1" x14ac:dyDescent="0.2">
      <c r="A10" s="9" t="s">
        <v>88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</row>
    <row r="11" spans="1:253" s="1" customFormat="1" ht="25.5" x14ac:dyDescent="0.2">
      <c r="A11" s="9" t="s">
        <v>126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</row>
    <row r="12" spans="1:253" s="7" customFormat="1" x14ac:dyDescent="0.2">
      <c r="A12" s="10" t="s">
        <v>113</v>
      </c>
      <c r="B12" s="8" t="e">
        <f>(#REF!+(#REF!*4)+(B9*#REF!)+(B10*0.025)+(B11*0.002)+(#REF!/B8))</f>
        <v>#REF!</v>
      </c>
      <c r="C12" s="8" t="e">
        <f>(#REF!+(#REF!*4)+(C9*#REF!)+(C10*0.025)+(C11*0.002)+(#REF!/C8))</f>
        <v>#REF!</v>
      </c>
      <c r="D12" s="8" t="e">
        <f>(#REF!+(#REF!*4)+(D9*#REF!)+(D10*0.025)+(D11*0.002)+(#REF!/D8))</f>
        <v>#REF!</v>
      </c>
      <c r="E12" s="8" t="e">
        <f>(#REF!+(#REF!*4)+(E9*#REF!)+(E10*0.025)+(E11*0.002)+(#REF!/E8))</f>
        <v>#REF!</v>
      </c>
      <c r="F12" s="8" t="e">
        <f>(#REF!+(#REF!*4)+(F9*#REF!)+(F10*0.025)+(F11*0.002)+(#REF!/F8))</f>
        <v>#REF!</v>
      </c>
      <c r="G12" s="8" t="e">
        <f>(#REF!+(#REF!*4)+(G9*#REF!)+(G10*0.025)+(G11*0.002)+(#REF!/G8))</f>
        <v>#REF!</v>
      </c>
      <c r="H12" s="8" t="e">
        <f>(#REF!+(#REF!*4)+(H9*#REF!)+(H10*0.025)+(H11*0.002)+(#REF!/H8))</f>
        <v>#REF!</v>
      </c>
      <c r="I12" s="8" t="e">
        <f>(#REF!+(#REF!*4)+(I9*#REF!)+(I10*0.025)+(I11*0.002)+(#REF!/I8))</f>
        <v>#REF!</v>
      </c>
      <c r="J12" s="8" t="e">
        <f>(#REF!+(#REF!*4)+(J9*#REF!)+(J10*0.025)+(J11*0.002)+(#REF!/J8))</f>
        <v>#REF!</v>
      </c>
      <c r="K12" s="8" t="e">
        <f>(#REF!+(#REF!*4)+(K9*#REF!)+(K10*0.025)+(K11*0.002)+(#REF!/K8))</f>
        <v>#REF!</v>
      </c>
      <c r="L12" s="8" t="e">
        <f>(#REF!+(#REF!*4)+(L9*#REF!)+(L10*0.025)+(L11*0.002)+(#REF!/L8))</f>
        <v>#REF!</v>
      </c>
      <c r="M12" s="8" t="e">
        <f>(#REF!+(#REF!*4)+(M9*#REF!)+(M10*0.025)+(M11*0.002)+(#REF!/M8))</f>
        <v>#REF!</v>
      </c>
      <c r="N12" s="8" t="e">
        <f>(#REF!+(#REF!*4)+(N9*#REF!)+(N10*0.025)+(N11*0.002)+(#REF!/N8))</f>
        <v>#REF!</v>
      </c>
      <c r="O12" s="8" t="e">
        <f>(#REF!+(#REF!*4)+(O9*#REF!)+(O10*0.025)+(O11*0.002)+(#REF!/O8))</f>
        <v>#REF!</v>
      </c>
      <c r="P12" s="8" t="e">
        <f>(#REF!+(#REF!*4)+(P9*#REF!)+(P10*0.025)+(P11*0.002)+(#REF!/P8))</f>
        <v>#REF!</v>
      </c>
      <c r="Q12" s="8" t="e">
        <f>(#REF!+(#REF!*4)+(Q9*#REF!)+(Q10*0.025)+(Q11*0.002)+(#REF!/Q8))</f>
        <v>#REF!</v>
      </c>
      <c r="R12" s="8" t="e">
        <f>(#REF!+(#REF!*4)+(R9*#REF!)+(R10*0.025)+(R11*0.002)+(#REF!/R8))</f>
        <v>#REF!</v>
      </c>
      <c r="S12" s="8" t="e">
        <f>(#REF!+(#REF!*4)+(S9*#REF!)+(S10*0.025)+(S11*0.002)+(#REF!/S8))</f>
        <v>#REF!</v>
      </c>
      <c r="T12" s="8" t="e">
        <f>(#REF!+(#REF!*4)+(T9*#REF!)+(T10*0.025)+(T11*0.002)+(#REF!/T8))</f>
        <v>#REF!</v>
      </c>
      <c r="U12" s="8" t="e">
        <f>(#REF!+(#REF!*4)+(U9*#REF!)+(U10*0.025)+(U11*0.002)+(#REF!/U8))</f>
        <v>#REF!</v>
      </c>
      <c r="V12" s="8" t="e">
        <f>(#REF!+(#REF!*4)+(V9*#REF!)+(V10*0.025)+(V11*0.002)+(#REF!/V8))</f>
        <v>#REF!</v>
      </c>
      <c r="W12" s="8" t="e">
        <f>(#REF!+(#REF!*4)+(W9*#REF!)+(W10*0.025)+(W11*0.002)+(#REF!/W8))</f>
        <v>#REF!</v>
      </c>
      <c r="X12" s="8" t="e">
        <f>(#REF!+(#REF!*4)+(X9*#REF!)+(X10*0.025)+(X11*0.002)+(#REF!/X8))</f>
        <v>#REF!</v>
      </c>
      <c r="Y12" s="8" t="e">
        <f>(#REF!+(#REF!*4)+(Y9*#REF!)+(Y10*0.025)+(Y11*0.002)+(#REF!/Y8))</f>
        <v>#REF!</v>
      </c>
      <c r="Z12" s="8" t="e">
        <f>(#REF!+(#REF!*4)+(Z9*#REF!)+(Z10*0.025)+(Z11*0.002)+(#REF!/Z8))</f>
        <v>#REF!</v>
      </c>
      <c r="AA12" s="8" t="e">
        <f>(#REF!+(#REF!*4)+(AA9*#REF!)+(AA10*0.025)+(AA11*0.002)+(#REF!/AA8))</f>
        <v>#REF!</v>
      </c>
      <c r="AB12" s="8" t="e">
        <f>(#REF!+(#REF!*4)+(AB9*#REF!)+(AB10*0.025)+(AB11*0.002)+(#REF!/AB8))</f>
        <v>#REF!</v>
      </c>
      <c r="AC12" s="8" t="e">
        <f>(#REF!+(#REF!*4)+(AC9*#REF!)+(AC10*0.025)+(AC11*0.002)+(#REF!/AC8))</f>
        <v>#REF!</v>
      </c>
      <c r="AD12" s="8" t="e">
        <f>(#REF!+(#REF!*4)+(AD9*#REF!)+(AD10*0.025)+(AD11*0.002)+(#REF!/AD8))</f>
        <v>#REF!</v>
      </c>
      <c r="AE12" s="8" t="e">
        <f>(#REF!+(#REF!*4)+(AE9*#REF!)+(AE10*0.025)+(AE11*0.002)+(#REF!/AE8))</f>
        <v>#REF!</v>
      </c>
      <c r="AF12" s="8" t="e">
        <f>(#REF!+(#REF!*4)+(AF9*#REF!)+(AF10*0.025)+(AF11*0.002)+(#REF!/AF8))</f>
        <v>#REF!</v>
      </c>
      <c r="AG12" s="8" t="e">
        <f>(#REF!+(#REF!*4)+(AG9*#REF!)+(AG10*0.025)+(AG11*0.002)+(#REF!/AG8))</f>
        <v>#REF!</v>
      </c>
      <c r="AH12" s="8" t="e">
        <f>(#REF!+(#REF!*4)+(AH9*#REF!)+(AH10*0.025)+(AH11*0.002)+(#REF!/AH8))</f>
        <v>#REF!</v>
      </c>
      <c r="AI12" s="8" t="e">
        <f>(#REF!+(#REF!*4)+(AI9*#REF!)+(AI10*0.025)+(AI11*0.002)+(#REF!/AI8))</f>
        <v>#REF!</v>
      </c>
      <c r="AJ12" s="8" t="e">
        <f>(#REF!+(#REF!*4)+(AJ9*#REF!)+(AJ10*0.025)+(AJ11*0.002)+(#REF!/AJ8))</f>
        <v>#REF!</v>
      </c>
      <c r="AK12" s="8" t="e">
        <f>(#REF!+(#REF!*4)+(AK9*#REF!)+(AK10*0.025)+(AK11*0.002)+(#REF!/AK8))</f>
        <v>#REF!</v>
      </c>
      <c r="AL12" s="8" t="e">
        <f>(#REF!+(#REF!*4)+(AL9*#REF!)+(AL10*0.025)+(AL11*0.002)+(#REF!/AL8))</f>
        <v>#REF!</v>
      </c>
      <c r="AM12" s="8" t="e">
        <f>(#REF!+(#REF!*4)+(AM9*#REF!)+(AM10*0.025)+(AM11*0.002)+(#REF!/AM8))</f>
        <v>#REF!</v>
      </c>
      <c r="AN12" s="8" t="e">
        <f>(#REF!+(#REF!*4)+(AN9*#REF!)+(AN10*0.025)+(AN11*0.002)+(#REF!/AN8))</f>
        <v>#REF!</v>
      </c>
      <c r="AO12" s="8" t="e">
        <f>(#REF!+(#REF!*4)+(AO9*#REF!)+(AO10*0.025)+(AO11*0.002)+(#REF!/AO8))</f>
        <v>#REF!</v>
      </c>
      <c r="AP12" s="8" t="e">
        <f>(#REF!+(#REF!*4)+(AP9*#REF!)+(AP10*0.025)+(AP11*0.002)+(#REF!/AP8))</f>
        <v>#REF!</v>
      </c>
      <c r="AQ12" s="8" t="e">
        <f>(#REF!+(#REF!*4)+(AQ9*#REF!)+(AQ10*0.025)+(AQ11*0.002)+(#REF!/AQ8))</f>
        <v>#REF!</v>
      </c>
      <c r="AR12" s="8" t="e">
        <f>(#REF!+(#REF!*4)+(AR9*#REF!)+(AR10*0.025)+(AR11*0.002)+(#REF!/AR8))</f>
        <v>#REF!</v>
      </c>
      <c r="AS12" s="8" t="e">
        <f>(#REF!+(#REF!*4)+(AS9*#REF!)+(AS10*0.025)+(AS11*0.002)+(#REF!/AS8))</f>
        <v>#REF!</v>
      </c>
      <c r="AT12" s="8" t="e">
        <f>(#REF!+(#REF!*4)+(AT9*#REF!)+(AT10*0.025)+(AT11*0.002)+(#REF!/AT8))</f>
        <v>#REF!</v>
      </c>
      <c r="AU12" s="8" t="e">
        <f>(#REF!+(#REF!*4)+(AU9*#REF!)+(AU10*0.025)+(AU11*0.002)+(#REF!/AU8))</f>
        <v>#REF!</v>
      </c>
      <c r="AV12" s="8" t="e">
        <f>(#REF!+(#REF!*4)+(AV9*#REF!)+(AV10*0.025)+(AV11*0.002)+(#REF!/AV8))</f>
        <v>#REF!</v>
      </c>
      <c r="AW12" s="8" t="e">
        <f>(#REF!+(#REF!*4)+(AW9*#REF!)+(AW10*0.025)+(AW11*0.002)+(#REF!/AW8))</f>
        <v>#REF!</v>
      </c>
      <c r="AX12" s="8" t="e">
        <f>(#REF!+(#REF!*4)+(AX9*#REF!)+(AX10*0.025)+(AX11*0.002)+(#REF!/AX8))</f>
        <v>#REF!</v>
      </c>
      <c r="AY12" s="8" t="e">
        <f>(#REF!+(#REF!*4)+(AY9*#REF!)+(AY10*0.025)+(AY11*0.002)+(#REF!/AY8))</f>
        <v>#REF!</v>
      </c>
      <c r="AZ12" s="8" t="e">
        <f>(#REF!+(#REF!*4)+(AZ9*#REF!)+(AZ10*0.025)+(AZ11*0.002)+(#REF!/AZ8))</f>
        <v>#REF!</v>
      </c>
      <c r="BA12" s="8" t="e">
        <f>(#REF!+(#REF!*4)+(BA9*#REF!)+(BA10*0.025)+(BA11*0.002)+(#REF!/BA8))</f>
        <v>#REF!</v>
      </c>
      <c r="BB12" s="8" t="e">
        <f>(#REF!+(#REF!*4)+(BB9*#REF!)+(BB10*0.025)+(BB11*0.002)+(#REF!/BB8))</f>
        <v>#REF!</v>
      </c>
      <c r="BC12" s="8" t="e">
        <f>(#REF!+(#REF!*4)+(BC9*#REF!)+(BC10*0.025)+(BC11*0.002)+(#REF!/BC8))</f>
        <v>#REF!</v>
      </c>
      <c r="BD12" s="8" t="e">
        <f>(#REF!+(#REF!*4)+(BD9*#REF!)+(BD10*0.025)+(BD11*0.002)+(#REF!/BD8))</f>
        <v>#REF!</v>
      </c>
      <c r="BE12" s="8" t="e">
        <f>(#REF!+(#REF!*4)+(BE9*#REF!)+(BE10*0.025)+(BE11*0.002)+(#REF!/BE8))</f>
        <v>#REF!</v>
      </c>
      <c r="BF12" s="8" t="e">
        <f>(#REF!+(#REF!*4)+(BF9*#REF!)+(BF10*0.025)+(BF11*0.002)+(#REF!/BF8))</f>
        <v>#REF!</v>
      </c>
      <c r="BG12" s="8" t="e">
        <f>(#REF!+(#REF!*4)+(BG9*#REF!)+(BG10*0.025)+(BG11*0.002)+(#REF!/BG8))</f>
        <v>#REF!</v>
      </c>
      <c r="BH12" s="8" t="e">
        <f>(#REF!+(#REF!*4)+(BH9*#REF!)+(BH10*0.025)+(BH11*0.002)+(#REF!/BH8))</f>
        <v>#REF!</v>
      </c>
      <c r="BI12" s="8" t="e">
        <f>(#REF!+(#REF!*4)+(BI9*#REF!)+(BI10*0.025)+(BI11*0.002)+(#REF!/BI8))</f>
        <v>#REF!</v>
      </c>
      <c r="BJ12" s="8" t="e">
        <f>(#REF!+(#REF!*4)+(BJ9*#REF!)+(BJ10*0.025)+(BJ11*0.002)+(#REF!/BJ8))</f>
        <v>#REF!</v>
      </c>
      <c r="BK12" s="8" t="e">
        <f>(#REF!+(#REF!*4)+(BK9*#REF!)+(BK10*0.025)+(BK11*0.002)+(#REF!/BK8))</f>
        <v>#REF!</v>
      </c>
      <c r="BL12" s="8" t="e">
        <f>(#REF!+(#REF!*4)+(BL9*#REF!)+(BL10*0.025)+(BL11*0.002)+(#REF!/BL8))</f>
        <v>#REF!</v>
      </c>
      <c r="BM12" s="8" t="e">
        <f>(#REF!+(#REF!*4)+(BM9*#REF!)+(BM10*0.025)+(BM11*0.002)+(#REF!/BM8))</f>
        <v>#REF!</v>
      </c>
      <c r="BN12" s="8" t="e">
        <f>(#REF!+(#REF!*4)+(BN9*#REF!)+(BN10*0.025)+(BN11*0.002)+(#REF!/BN8))</f>
        <v>#REF!</v>
      </c>
      <c r="BO12" s="8" t="e">
        <f>(#REF!+(#REF!*4)+(BO9*#REF!)+(BO10*0.025)+(BO11*0.002)+(#REF!/BO8))</f>
        <v>#REF!</v>
      </c>
      <c r="BP12" s="8" t="e">
        <f>(#REF!+(#REF!*4)+(BP9*#REF!)+(BP10*0.025)+(BP11*0.002)+(#REF!/BP8))</f>
        <v>#REF!</v>
      </c>
      <c r="BQ12" s="8" t="e">
        <f>(#REF!+(#REF!*4)+(BQ9*#REF!)+(BQ10*0.025)+(BQ11*0.002)+(#REF!/BQ8))</f>
        <v>#REF!</v>
      </c>
      <c r="BR12" s="8" t="e">
        <f>(#REF!+(#REF!*4)+(BR9*#REF!)+(BR10*0.025)+(BR11*0.002)+(#REF!/BR8))</f>
        <v>#REF!</v>
      </c>
      <c r="BS12" s="8" t="e">
        <f>(#REF!+(#REF!*4)+(BS9*#REF!)+(BS10*0.025)+(BS11*0.002)+(#REF!/BS8))</f>
        <v>#REF!</v>
      </c>
      <c r="BT12" s="8" t="e">
        <f>(#REF!+(#REF!*4)+(BT9*#REF!)+(BT10*0.025)+(BT11*0.002)+(#REF!/BT8))</f>
        <v>#REF!</v>
      </c>
      <c r="BU12" s="8" t="e">
        <f>(#REF!+(#REF!*4)+(BU9*#REF!)+(BU10*0.025)+(BU11*0.002)+(#REF!/BU8))</f>
        <v>#REF!</v>
      </c>
      <c r="BV12" s="8" t="e">
        <f>(#REF!+(#REF!*4)+(BV9*#REF!)+(BV10*0.025)+(BV11*0.002)+(#REF!/BV8))</f>
        <v>#REF!</v>
      </c>
      <c r="BW12" s="8" t="e">
        <f>(#REF!+(#REF!*4)+(BW9*#REF!)+(BW10*0.025)+(BW11*0.002)+(#REF!/BW8))</f>
        <v>#REF!</v>
      </c>
      <c r="BX12" s="8" t="e">
        <f>(#REF!+(#REF!*4)+(BX9*#REF!)+(BX10*0.025)+(BX11*0.002)+(#REF!/BX8))</f>
        <v>#REF!</v>
      </c>
      <c r="BY12" s="8" t="e">
        <f>(#REF!+(#REF!*4)+(BY9*#REF!)+(BY10*0.025)+(BY11*0.002)+(#REF!/BY8))</f>
        <v>#REF!</v>
      </c>
      <c r="BZ12" s="8" t="e">
        <f>(#REF!+(#REF!*4)+(BZ9*#REF!)+(BZ10*0.025)+(BZ11*0.002)+(#REF!/BZ8))</f>
        <v>#REF!</v>
      </c>
      <c r="CA12" s="8" t="e">
        <f>(#REF!+(#REF!*4)+(CA9*#REF!)+(CA10*0.025)+(CA11*0.002)+(#REF!/CA8))</f>
        <v>#REF!</v>
      </c>
      <c r="CB12" s="8" t="e">
        <f>(#REF!+(#REF!*4)+(CB9*#REF!)+(CB10*0.025)+(CB11*0.002)+(#REF!/CB8))</f>
        <v>#REF!</v>
      </c>
      <c r="CC12" s="8" t="e">
        <f>(#REF!+(#REF!*4)+(CC9*#REF!)+(CC10*0.025)+(CC11*0.002)+(#REF!/CC8))</f>
        <v>#REF!</v>
      </c>
      <c r="CD12" s="8" t="e">
        <f>(#REF!+(#REF!*4)+(CD9*#REF!)+(CD10*0.025)+(CD11*0.002)+(#REF!/CD8))</f>
        <v>#REF!</v>
      </c>
      <c r="CE12" s="8" t="e">
        <f>(#REF!+(#REF!*4)+(CE9*#REF!)+(CE10*0.025)+(CE11*0.002)+(#REF!/CE8))</f>
        <v>#REF!</v>
      </c>
      <c r="CF12" s="8" t="e">
        <f>(#REF!+(#REF!*4)+(CF9*#REF!)+(CF10*0.025)+(CF11*0.002)+(#REF!/CF8))</f>
        <v>#REF!</v>
      </c>
      <c r="CG12" s="8" t="e">
        <f>(#REF!+(#REF!*4)+(CG9*#REF!)+(CG10*0.025)+(CG11*0.002)+(#REF!/CG8))</f>
        <v>#REF!</v>
      </c>
      <c r="CH12" s="8" t="e">
        <f>(#REF!+(#REF!*4)+(CH9*#REF!)+(CH10*0.025)+(CH11*0.002)+(#REF!/CH8))</f>
        <v>#REF!</v>
      </c>
      <c r="CI12" s="8" t="e">
        <f>(#REF!+(#REF!*4)+(CI9*#REF!)+(CI10*0.025)+(CI11*0.002)+(#REF!/CI8))</f>
        <v>#REF!</v>
      </c>
      <c r="CJ12" s="8" t="e">
        <f>(#REF!+(#REF!*4)+(CJ9*#REF!)+(CJ10*0.025)+(CJ11*0.002)+(#REF!/CJ8))</f>
        <v>#REF!</v>
      </c>
      <c r="CK12" s="8" t="e">
        <f>(#REF!+(#REF!*4)+(CK9*#REF!)+(CK10*0.025)+(CK11*0.002)+(#REF!/CK8))</f>
        <v>#REF!</v>
      </c>
      <c r="CL12" s="8" t="e">
        <f>(#REF!+(#REF!*4)+(CL9*#REF!)+(CL10*0.025)+(CL11*0.002)+(#REF!/CL8))</f>
        <v>#REF!</v>
      </c>
      <c r="CM12" s="8" t="e">
        <f>(#REF!+(#REF!*4)+(CM9*#REF!)+(CM10*0.025)+(CM11*0.002)+(#REF!/CM8))</f>
        <v>#REF!</v>
      </c>
      <c r="CN12" s="8" t="e">
        <f>(#REF!+(#REF!*4)+(CN9*#REF!)+(CN10*0.025)+(CN11*0.002)+(#REF!/CN8))</f>
        <v>#REF!</v>
      </c>
      <c r="CO12" s="8" t="e">
        <f>(#REF!+(#REF!*4)+(CO9*#REF!)+(CO10*0.025)+(CO11*0.002)+(#REF!/CO8))</f>
        <v>#REF!</v>
      </c>
      <c r="CP12" s="8" t="e">
        <f>(#REF!+(#REF!*4)+(CP9*#REF!)+(CP10*0.025)+(CP11*0.002)+(#REF!/CP8))</f>
        <v>#REF!</v>
      </c>
      <c r="CQ12" s="8" t="e">
        <f>(#REF!+(#REF!*4)+(CQ9*#REF!)+(CQ10*0.025)+(CQ11*0.002)+(#REF!/CQ8))</f>
        <v>#REF!</v>
      </c>
      <c r="CR12" s="8" t="e">
        <f>(#REF!+(#REF!*4)+(CR9*#REF!)+(CR10*0.025)+(CR11*0.002)+(#REF!/CR8))</f>
        <v>#REF!</v>
      </c>
      <c r="CS12" s="8" t="e">
        <f>(#REF!+(#REF!*4)+(CS9*#REF!)+(CS10*0.025)+(CS11*0.002)+(#REF!/CS8))</f>
        <v>#REF!</v>
      </c>
      <c r="CT12" s="8" t="e">
        <f>(#REF!+(#REF!*4)+(CT9*#REF!)+(CT10*0.025)+(CT11*0.002)+(#REF!/CT8))</f>
        <v>#REF!</v>
      </c>
      <c r="CU12" s="8" t="e">
        <f>(#REF!+(#REF!*4)+(CU9*#REF!)+(CU10*0.025)+(CU11*0.002)+(#REF!/CU8))</f>
        <v>#REF!</v>
      </c>
      <c r="CV12" s="8" t="e">
        <f>(#REF!+(#REF!*4)+(CV9*#REF!)+(CV10*0.025)+(CV11*0.002)+(#REF!/CV8))</f>
        <v>#REF!</v>
      </c>
      <c r="CW12" s="8" t="e">
        <f>(#REF!+(#REF!*4)+(CW9*#REF!)+(CW10*0.025)+(CW11*0.002)+(#REF!/CW8))</f>
        <v>#REF!</v>
      </c>
      <c r="CX12" s="8" t="e">
        <f>(#REF!+(#REF!*4)+(CX9*#REF!)+(CX10*0.025)+(CX11*0.002)+(#REF!/CX8))</f>
        <v>#REF!</v>
      </c>
      <c r="CY12" s="8" t="e">
        <f>(#REF!+(#REF!*4)+(CY9*#REF!)+(CY10*0.025)+(CY11*0.002)+(#REF!/CY8))</f>
        <v>#REF!</v>
      </c>
      <c r="CZ12" s="8" t="e">
        <f>(#REF!+(#REF!*4)+(CZ9*#REF!)+(CZ10*0.025)+(CZ11*0.002)+(#REF!/CZ8))</f>
        <v>#REF!</v>
      </c>
      <c r="DA12" s="8" t="e">
        <f>(#REF!+(#REF!*4)+(DA9*#REF!)+(DA10*0.025)+(DA11*0.002)+(#REF!/DA8))</f>
        <v>#REF!</v>
      </c>
      <c r="DB12" s="8" t="e">
        <f>(#REF!+(#REF!*4)+(DB9*#REF!)+(DB10*0.025)+(DB11*0.002)+(#REF!/DB8))</f>
        <v>#REF!</v>
      </c>
      <c r="DC12" s="8" t="e">
        <f>(#REF!+(#REF!*4)+(DC9*#REF!)+(DC10*0.025)+(DC11*0.002)+(#REF!/DC8))</f>
        <v>#REF!</v>
      </c>
      <c r="DD12" s="8" t="e">
        <f>(#REF!+(#REF!*4)+(DD9*#REF!)+(DD10*0.025)+(DD11*0.002)+(#REF!/DD8))</f>
        <v>#REF!</v>
      </c>
      <c r="DE12" s="8" t="e">
        <f>(#REF!+(#REF!*4)+(DE9*#REF!)+(DE10*0.025)+(DE11*0.002)+(#REF!/DE8))</f>
        <v>#REF!</v>
      </c>
      <c r="DF12" s="8" t="e">
        <f>(#REF!+(#REF!*4)+(DF9*#REF!)+(DF10*0.025)+(DF11*0.002)+(#REF!/DF8))</f>
        <v>#REF!</v>
      </c>
      <c r="DG12" s="8" t="e">
        <f>(#REF!+(#REF!*4)+(DG9*#REF!)+(DG10*0.025)+(DG11*0.002)+(#REF!/DG8))</f>
        <v>#REF!</v>
      </c>
      <c r="DH12" s="8" t="e">
        <f>(#REF!+(#REF!*4)+(DH9*#REF!)+(DH10*0.025)+(DH11*0.002)+(#REF!/DH8))</f>
        <v>#REF!</v>
      </c>
      <c r="DI12" s="8" t="e">
        <f>(#REF!+(#REF!*4)+(DI9*#REF!)+(DI10*0.025)+(DI11*0.002)+(#REF!/DI8))</f>
        <v>#REF!</v>
      </c>
      <c r="DJ12" s="8" t="e">
        <f>(#REF!+(#REF!*4)+(DJ9*#REF!)+(DJ10*0.025)+(DJ11*0.002)+(#REF!/DJ8))</f>
        <v>#REF!</v>
      </c>
      <c r="DK12" s="8" t="e">
        <f>(#REF!+(#REF!*4)+(DK9*#REF!)+(DK10*0.025)+(DK11*0.002)+(#REF!/DK8))</f>
        <v>#REF!</v>
      </c>
      <c r="DL12" s="8" t="e">
        <f>(#REF!+(#REF!*4)+(DL9*#REF!)+(DL10*0.025)+(DL11*0.002)+(#REF!/DL8))</f>
        <v>#REF!</v>
      </c>
      <c r="DM12" s="8" t="e">
        <f>(#REF!+(#REF!*4)+(DM9*#REF!)+(DM10*0.025)+(DM11*0.002)+(#REF!/DM8))</f>
        <v>#REF!</v>
      </c>
      <c r="DN12" s="8" t="e">
        <f>(#REF!+(#REF!*4)+(DN9*#REF!)+(DN10*0.025)+(DN11*0.002)+(#REF!/DN8))</f>
        <v>#REF!</v>
      </c>
      <c r="DO12" s="8" t="e">
        <f>(#REF!+(#REF!*4)+(DO9*#REF!)+(DO10*0.025)+(DO11*0.002)+(#REF!/DO8))</f>
        <v>#REF!</v>
      </c>
      <c r="DP12" s="8" t="e">
        <f>(#REF!+(#REF!*4)+(DP9*#REF!)+(DP10*0.025)+(DP11*0.002)+(#REF!/DP8))</f>
        <v>#REF!</v>
      </c>
      <c r="DQ12" s="8" t="e">
        <f>(#REF!+(#REF!*4)+(DQ9*#REF!)+(DQ10*0.025)+(DQ11*0.002)+(#REF!/DQ8))</f>
        <v>#REF!</v>
      </c>
      <c r="DR12" s="8" t="e">
        <f>(#REF!+(#REF!*4)+(DR9*#REF!)+(DR10*0.025)+(DR11*0.002)+(#REF!/DR8))</f>
        <v>#REF!</v>
      </c>
      <c r="DS12" s="8" t="e">
        <f>(#REF!+(#REF!*4)+(DS9*#REF!)+(DS10*0.025)+(DS11*0.002)+(#REF!/DS8))</f>
        <v>#REF!</v>
      </c>
      <c r="DT12" s="8" t="e">
        <f>(#REF!+(#REF!*4)+(DT9*#REF!)+(DT10*0.025)+(DT11*0.002)+(#REF!/DT8))</f>
        <v>#REF!</v>
      </c>
      <c r="DU12" s="8" t="e">
        <f>(#REF!+(#REF!*4)+(DU9*#REF!)+(DU10*0.025)+(DU11*0.002)+(#REF!/DU8))</f>
        <v>#REF!</v>
      </c>
      <c r="DV12" s="8" t="e">
        <f>(#REF!+(#REF!*4)+(DV9*#REF!)+(DV10*0.025)+(DV11*0.002)+(#REF!/DV8))</f>
        <v>#REF!</v>
      </c>
      <c r="DW12" s="8" t="e">
        <f>(#REF!+(#REF!*4)+(DW9*#REF!)+(DW10*0.025)+(DW11*0.002)+(#REF!/DW8))</f>
        <v>#REF!</v>
      </c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</row>
    <row r="13" spans="1:253" s="1" customFormat="1" x14ac:dyDescent="0.2">
      <c r="A13" s="9" t="s">
        <v>5</v>
      </c>
    </row>
    <row r="14" spans="1:253" s="1" customFormat="1" x14ac:dyDescent="0.2">
      <c r="A14" s="1" t="s">
        <v>123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12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17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</row>
    <row r="15" spans="1:253" s="1" customFormat="1" x14ac:dyDescent="0.2">
      <c r="A15" s="1" t="s">
        <v>6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12"/>
      <c r="EO15" s="12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</row>
    <row r="16" spans="1:253" s="1" customFormat="1" x14ac:dyDescent="0.2">
      <c r="A16" s="1" t="s">
        <v>115</v>
      </c>
    </row>
    <row r="17" spans="1:253" s="1" customFormat="1" ht="25.5" x14ac:dyDescent="0.2">
      <c r="A17" s="1" t="s">
        <v>124</v>
      </c>
      <c r="GV17" s="13"/>
    </row>
    <row r="18" spans="1:253" s="1" customFormat="1" x14ac:dyDescent="0.2">
      <c r="A18" s="7" t="s">
        <v>83</v>
      </c>
      <c r="B18" s="8" t="e">
        <f t="shared" ref="B18:AG18" si="0">((((ABS(PMT((B15/12),(B8*12),B7)))*(B8*12)))-(((ABS(PMT((B14/12),(B8*12),B7)))*(B8*12))))/B8</f>
        <v>#NUM!</v>
      </c>
      <c r="C18" s="8" t="e">
        <f t="shared" si="0"/>
        <v>#NUM!</v>
      </c>
      <c r="D18" s="8" t="e">
        <f t="shared" si="0"/>
        <v>#NUM!</v>
      </c>
      <c r="E18" s="8" t="e">
        <f t="shared" si="0"/>
        <v>#NUM!</v>
      </c>
      <c r="F18" s="8" t="e">
        <f t="shared" si="0"/>
        <v>#NUM!</v>
      </c>
      <c r="G18" s="8" t="e">
        <f t="shared" si="0"/>
        <v>#NUM!</v>
      </c>
      <c r="H18" s="8" t="e">
        <f t="shared" si="0"/>
        <v>#NUM!</v>
      </c>
      <c r="I18" s="8" t="e">
        <f t="shared" si="0"/>
        <v>#NUM!</v>
      </c>
      <c r="J18" s="8" t="e">
        <f t="shared" si="0"/>
        <v>#NUM!</v>
      </c>
      <c r="K18" s="8" t="e">
        <f t="shared" si="0"/>
        <v>#NUM!</v>
      </c>
      <c r="L18" s="8" t="e">
        <f t="shared" si="0"/>
        <v>#NUM!</v>
      </c>
      <c r="M18" s="8" t="e">
        <f t="shared" si="0"/>
        <v>#NUM!</v>
      </c>
      <c r="N18" s="8" t="e">
        <f t="shared" si="0"/>
        <v>#NUM!</v>
      </c>
      <c r="O18" s="8" t="e">
        <f t="shared" si="0"/>
        <v>#NUM!</v>
      </c>
      <c r="P18" s="8" t="e">
        <f t="shared" si="0"/>
        <v>#NUM!</v>
      </c>
      <c r="Q18" s="8" t="e">
        <f t="shared" si="0"/>
        <v>#NUM!</v>
      </c>
      <c r="R18" s="8" t="e">
        <f t="shared" si="0"/>
        <v>#NUM!</v>
      </c>
      <c r="S18" s="8" t="e">
        <f t="shared" si="0"/>
        <v>#NUM!</v>
      </c>
      <c r="T18" s="8" t="e">
        <f t="shared" si="0"/>
        <v>#NUM!</v>
      </c>
      <c r="U18" s="8" t="e">
        <f t="shared" si="0"/>
        <v>#NUM!</v>
      </c>
      <c r="V18" s="8" t="e">
        <f t="shared" si="0"/>
        <v>#NUM!</v>
      </c>
      <c r="W18" s="8" t="e">
        <f t="shared" si="0"/>
        <v>#NUM!</v>
      </c>
      <c r="X18" s="8" t="e">
        <f t="shared" si="0"/>
        <v>#NUM!</v>
      </c>
      <c r="Y18" s="8" t="e">
        <f t="shared" si="0"/>
        <v>#NUM!</v>
      </c>
      <c r="Z18" s="8" t="e">
        <f t="shared" si="0"/>
        <v>#NUM!</v>
      </c>
      <c r="AA18" s="8" t="e">
        <f t="shared" si="0"/>
        <v>#NUM!</v>
      </c>
      <c r="AB18" s="8" t="e">
        <f t="shared" si="0"/>
        <v>#NUM!</v>
      </c>
      <c r="AC18" s="8" t="e">
        <f t="shared" si="0"/>
        <v>#NUM!</v>
      </c>
      <c r="AD18" s="8" t="e">
        <f t="shared" si="0"/>
        <v>#NUM!</v>
      </c>
      <c r="AE18" s="8" t="e">
        <f t="shared" si="0"/>
        <v>#NUM!</v>
      </c>
      <c r="AF18" s="8" t="e">
        <f t="shared" si="0"/>
        <v>#NUM!</v>
      </c>
      <c r="AG18" s="8" t="e">
        <f t="shared" si="0"/>
        <v>#NUM!</v>
      </c>
      <c r="AH18" s="8" t="e">
        <f t="shared" ref="AH18:BM18" si="1">((((ABS(PMT((AH15/12),(AH8*12),AH7)))*(AH8*12)))-(((ABS(PMT((AH14/12),(AH8*12),AH7)))*(AH8*12))))/AH8</f>
        <v>#NUM!</v>
      </c>
      <c r="AI18" s="8" t="e">
        <f t="shared" si="1"/>
        <v>#NUM!</v>
      </c>
      <c r="AJ18" s="8" t="e">
        <f t="shared" si="1"/>
        <v>#NUM!</v>
      </c>
      <c r="AK18" s="8" t="e">
        <f t="shared" si="1"/>
        <v>#NUM!</v>
      </c>
      <c r="AL18" s="8" t="e">
        <f t="shared" si="1"/>
        <v>#NUM!</v>
      </c>
      <c r="AM18" s="8" t="e">
        <f t="shared" si="1"/>
        <v>#NUM!</v>
      </c>
      <c r="AN18" s="8" t="e">
        <f t="shared" si="1"/>
        <v>#NUM!</v>
      </c>
      <c r="AO18" s="8" t="e">
        <f t="shared" si="1"/>
        <v>#NUM!</v>
      </c>
      <c r="AP18" s="8" t="e">
        <f t="shared" si="1"/>
        <v>#NUM!</v>
      </c>
      <c r="AQ18" s="8" t="e">
        <f t="shared" si="1"/>
        <v>#NUM!</v>
      </c>
      <c r="AR18" s="8" t="e">
        <f t="shared" si="1"/>
        <v>#NUM!</v>
      </c>
      <c r="AS18" s="8" t="e">
        <f t="shared" si="1"/>
        <v>#NUM!</v>
      </c>
      <c r="AT18" s="8" t="e">
        <f t="shared" si="1"/>
        <v>#NUM!</v>
      </c>
      <c r="AU18" s="8" t="e">
        <f t="shared" si="1"/>
        <v>#NUM!</v>
      </c>
      <c r="AV18" s="8" t="e">
        <f t="shared" si="1"/>
        <v>#NUM!</v>
      </c>
      <c r="AW18" s="8" t="e">
        <f t="shared" si="1"/>
        <v>#NUM!</v>
      </c>
      <c r="AX18" s="8" t="e">
        <f t="shared" si="1"/>
        <v>#NUM!</v>
      </c>
      <c r="AY18" s="8" t="e">
        <f t="shared" si="1"/>
        <v>#NUM!</v>
      </c>
      <c r="AZ18" s="8" t="e">
        <f t="shared" si="1"/>
        <v>#NUM!</v>
      </c>
      <c r="BA18" s="8" t="e">
        <f t="shared" si="1"/>
        <v>#NUM!</v>
      </c>
      <c r="BB18" s="8" t="e">
        <f t="shared" si="1"/>
        <v>#NUM!</v>
      </c>
      <c r="BC18" s="8" t="e">
        <f t="shared" si="1"/>
        <v>#NUM!</v>
      </c>
      <c r="BD18" s="8" t="e">
        <f t="shared" si="1"/>
        <v>#NUM!</v>
      </c>
      <c r="BE18" s="8" t="e">
        <f t="shared" si="1"/>
        <v>#NUM!</v>
      </c>
      <c r="BF18" s="8" t="e">
        <f t="shared" si="1"/>
        <v>#NUM!</v>
      </c>
      <c r="BG18" s="8" t="e">
        <f t="shared" si="1"/>
        <v>#NUM!</v>
      </c>
      <c r="BH18" s="8" t="e">
        <f t="shared" si="1"/>
        <v>#NUM!</v>
      </c>
      <c r="BI18" s="8" t="e">
        <f t="shared" si="1"/>
        <v>#NUM!</v>
      </c>
      <c r="BJ18" s="8" t="e">
        <f t="shared" si="1"/>
        <v>#NUM!</v>
      </c>
      <c r="BK18" s="8" t="e">
        <f t="shared" si="1"/>
        <v>#NUM!</v>
      </c>
      <c r="BL18" s="8" t="e">
        <f t="shared" si="1"/>
        <v>#NUM!</v>
      </c>
      <c r="BM18" s="8" t="e">
        <f t="shared" si="1"/>
        <v>#NUM!</v>
      </c>
      <c r="BN18" s="8" t="e">
        <f t="shared" ref="BN18:CS18" si="2">((((ABS(PMT((BN15/12),(BN8*12),BN7)))*(BN8*12)))-(((ABS(PMT((BN14/12),(BN8*12),BN7)))*(BN8*12))))/BN8</f>
        <v>#NUM!</v>
      </c>
      <c r="BO18" s="8" t="e">
        <f t="shared" si="2"/>
        <v>#NUM!</v>
      </c>
      <c r="BP18" s="8" t="e">
        <f t="shared" si="2"/>
        <v>#NUM!</v>
      </c>
      <c r="BQ18" s="8" t="e">
        <f t="shared" si="2"/>
        <v>#NUM!</v>
      </c>
      <c r="BR18" s="8" t="e">
        <f t="shared" si="2"/>
        <v>#NUM!</v>
      </c>
      <c r="BS18" s="8" t="e">
        <f t="shared" si="2"/>
        <v>#NUM!</v>
      </c>
      <c r="BT18" s="8" t="e">
        <f t="shared" si="2"/>
        <v>#NUM!</v>
      </c>
      <c r="BU18" s="8" t="e">
        <f t="shared" si="2"/>
        <v>#NUM!</v>
      </c>
      <c r="BV18" s="8" t="e">
        <f t="shared" si="2"/>
        <v>#NUM!</v>
      </c>
      <c r="BW18" s="8" t="e">
        <f t="shared" si="2"/>
        <v>#NUM!</v>
      </c>
      <c r="BX18" s="8" t="e">
        <f t="shared" si="2"/>
        <v>#NUM!</v>
      </c>
      <c r="BY18" s="8" t="e">
        <f t="shared" si="2"/>
        <v>#NUM!</v>
      </c>
      <c r="BZ18" s="8" t="e">
        <f t="shared" si="2"/>
        <v>#NUM!</v>
      </c>
      <c r="CA18" s="8" t="e">
        <f t="shared" si="2"/>
        <v>#NUM!</v>
      </c>
      <c r="CB18" s="8" t="e">
        <f t="shared" si="2"/>
        <v>#NUM!</v>
      </c>
      <c r="CC18" s="8" t="e">
        <f t="shared" si="2"/>
        <v>#NUM!</v>
      </c>
      <c r="CD18" s="8" t="e">
        <f t="shared" si="2"/>
        <v>#NUM!</v>
      </c>
      <c r="CE18" s="8" t="e">
        <f t="shared" si="2"/>
        <v>#NUM!</v>
      </c>
      <c r="CF18" s="8" t="e">
        <f t="shared" si="2"/>
        <v>#NUM!</v>
      </c>
      <c r="CG18" s="8" t="e">
        <f t="shared" si="2"/>
        <v>#NUM!</v>
      </c>
      <c r="CH18" s="8" t="e">
        <f t="shared" si="2"/>
        <v>#NUM!</v>
      </c>
      <c r="CI18" s="8" t="e">
        <f t="shared" si="2"/>
        <v>#NUM!</v>
      </c>
      <c r="CJ18" s="8" t="e">
        <f t="shared" si="2"/>
        <v>#NUM!</v>
      </c>
      <c r="CK18" s="8" t="e">
        <f t="shared" si="2"/>
        <v>#NUM!</v>
      </c>
      <c r="CL18" s="8" t="e">
        <f t="shared" si="2"/>
        <v>#NUM!</v>
      </c>
      <c r="CM18" s="8" t="e">
        <f t="shared" si="2"/>
        <v>#NUM!</v>
      </c>
      <c r="CN18" s="8" t="e">
        <f t="shared" si="2"/>
        <v>#NUM!</v>
      </c>
      <c r="CO18" s="8" t="e">
        <f t="shared" si="2"/>
        <v>#NUM!</v>
      </c>
      <c r="CP18" s="8" t="e">
        <f t="shared" si="2"/>
        <v>#NUM!</v>
      </c>
      <c r="CQ18" s="8" t="e">
        <f t="shared" si="2"/>
        <v>#NUM!</v>
      </c>
      <c r="CR18" s="8" t="e">
        <f t="shared" si="2"/>
        <v>#NUM!</v>
      </c>
      <c r="CS18" s="8" t="e">
        <f t="shared" si="2"/>
        <v>#NUM!</v>
      </c>
      <c r="CT18" s="8" t="e">
        <f t="shared" ref="CT18:DW18" si="3">((((ABS(PMT((CT15/12),(CT8*12),CT7)))*(CT8*12)))-(((ABS(PMT((CT14/12),(CT8*12),CT7)))*(CT8*12))))/CT8</f>
        <v>#NUM!</v>
      </c>
      <c r="CU18" s="8" t="e">
        <f t="shared" si="3"/>
        <v>#NUM!</v>
      </c>
      <c r="CV18" s="8" t="e">
        <f t="shared" si="3"/>
        <v>#NUM!</v>
      </c>
      <c r="CW18" s="8" t="e">
        <f t="shared" si="3"/>
        <v>#NUM!</v>
      </c>
      <c r="CX18" s="8" t="e">
        <f t="shared" si="3"/>
        <v>#NUM!</v>
      </c>
      <c r="CY18" s="8" t="e">
        <f t="shared" si="3"/>
        <v>#NUM!</v>
      </c>
      <c r="CZ18" s="8" t="e">
        <f t="shared" si="3"/>
        <v>#NUM!</v>
      </c>
      <c r="DA18" s="8" t="e">
        <f t="shared" si="3"/>
        <v>#NUM!</v>
      </c>
      <c r="DB18" s="8" t="e">
        <f t="shared" si="3"/>
        <v>#NUM!</v>
      </c>
      <c r="DC18" s="8" t="e">
        <f t="shared" si="3"/>
        <v>#NUM!</v>
      </c>
      <c r="DD18" s="8" t="e">
        <f t="shared" si="3"/>
        <v>#NUM!</v>
      </c>
      <c r="DE18" s="8" t="e">
        <f t="shared" si="3"/>
        <v>#NUM!</v>
      </c>
      <c r="DF18" s="8" t="e">
        <f t="shared" si="3"/>
        <v>#NUM!</v>
      </c>
      <c r="DG18" s="8" t="e">
        <f t="shared" si="3"/>
        <v>#NUM!</v>
      </c>
      <c r="DH18" s="8" t="e">
        <f t="shared" si="3"/>
        <v>#NUM!</v>
      </c>
      <c r="DI18" s="8" t="e">
        <f t="shared" si="3"/>
        <v>#NUM!</v>
      </c>
      <c r="DJ18" s="8" t="e">
        <f t="shared" si="3"/>
        <v>#NUM!</v>
      </c>
      <c r="DK18" s="8" t="e">
        <f t="shared" si="3"/>
        <v>#NUM!</v>
      </c>
      <c r="DL18" s="8" t="e">
        <f t="shared" si="3"/>
        <v>#NUM!</v>
      </c>
      <c r="DM18" s="8" t="e">
        <f t="shared" si="3"/>
        <v>#NUM!</v>
      </c>
      <c r="DN18" s="8" t="e">
        <f t="shared" si="3"/>
        <v>#NUM!</v>
      </c>
      <c r="DO18" s="8" t="e">
        <f t="shared" si="3"/>
        <v>#NUM!</v>
      </c>
      <c r="DP18" s="8" t="e">
        <f t="shared" si="3"/>
        <v>#NUM!</v>
      </c>
      <c r="DQ18" s="8" t="e">
        <f t="shared" si="3"/>
        <v>#NUM!</v>
      </c>
      <c r="DR18" s="8" t="e">
        <f t="shared" si="3"/>
        <v>#NUM!</v>
      </c>
      <c r="DS18" s="8" t="e">
        <f t="shared" si="3"/>
        <v>#NUM!</v>
      </c>
      <c r="DT18" s="8" t="e">
        <f t="shared" si="3"/>
        <v>#NUM!</v>
      </c>
      <c r="DU18" s="8" t="e">
        <f t="shared" si="3"/>
        <v>#NUM!</v>
      </c>
      <c r="DV18" s="8" t="e">
        <f t="shared" si="3"/>
        <v>#NUM!</v>
      </c>
      <c r="DW18" s="8" t="e">
        <f t="shared" si="3"/>
        <v>#NUM!</v>
      </c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  <c r="IH18" s="8"/>
      <c r="II18" s="8"/>
      <c r="IJ18" s="8"/>
      <c r="IK18" s="8"/>
      <c r="IL18" s="8"/>
      <c r="IM18" s="8"/>
      <c r="IN18" s="8"/>
      <c r="IO18" s="8"/>
      <c r="IP18" s="8"/>
      <c r="IQ18" s="8"/>
      <c r="IR18" s="8"/>
      <c r="IS18" s="8"/>
    </row>
    <row r="19" spans="1:253" s="1" customFormat="1" x14ac:dyDescent="0.2">
      <c r="A19" s="7" t="s">
        <v>118</v>
      </c>
      <c r="B19" s="8" t="e">
        <f t="shared" ref="B19:BM19" si="4">B18+B12</f>
        <v>#NUM!</v>
      </c>
      <c r="C19" s="8" t="e">
        <f t="shared" si="4"/>
        <v>#NUM!</v>
      </c>
      <c r="D19" s="8" t="e">
        <f t="shared" si="4"/>
        <v>#NUM!</v>
      </c>
      <c r="E19" s="8" t="e">
        <f t="shared" si="4"/>
        <v>#NUM!</v>
      </c>
      <c r="F19" s="8" t="e">
        <f t="shared" si="4"/>
        <v>#NUM!</v>
      </c>
      <c r="G19" s="8" t="e">
        <f t="shared" si="4"/>
        <v>#NUM!</v>
      </c>
      <c r="H19" s="8" t="e">
        <f t="shared" si="4"/>
        <v>#NUM!</v>
      </c>
      <c r="I19" s="8" t="e">
        <f t="shared" si="4"/>
        <v>#NUM!</v>
      </c>
      <c r="J19" s="8" t="e">
        <f t="shared" si="4"/>
        <v>#NUM!</v>
      </c>
      <c r="K19" s="8" t="e">
        <f t="shared" si="4"/>
        <v>#NUM!</v>
      </c>
      <c r="L19" s="8" t="e">
        <f t="shared" si="4"/>
        <v>#NUM!</v>
      </c>
      <c r="M19" s="8" t="e">
        <f t="shared" si="4"/>
        <v>#NUM!</v>
      </c>
      <c r="N19" s="8" t="e">
        <f t="shared" si="4"/>
        <v>#NUM!</v>
      </c>
      <c r="O19" s="8" t="e">
        <f t="shared" si="4"/>
        <v>#NUM!</v>
      </c>
      <c r="P19" s="8" t="e">
        <f t="shared" si="4"/>
        <v>#NUM!</v>
      </c>
      <c r="Q19" s="8" t="e">
        <f t="shared" si="4"/>
        <v>#NUM!</v>
      </c>
      <c r="R19" s="8" t="e">
        <f t="shared" si="4"/>
        <v>#NUM!</v>
      </c>
      <c r="S19" s="8" t="e">
        <f t="shared" si="4"/>
        <v>#NUM!</v>
      </c>
      <c r="T19" s="8" t="e">
        <f t="shared" si="4"/>
        <v>#NUM!</v>
      </c>
      <c r="U19" s="8" t="e">
        <f t="shared" si="4"/>
        <v>#NUM!</v>
      </c>
      <c r="V19" s="8" t="e">
        <f t="shared" si="4"/>
        <v>#NUM!</v>
      </c>
      <c r="W19" s="8" t="e">
        <f t="shared" si="4"/>
        <v>#NUM!</v>
      </c>
      <c r="X19" s="8" t="e">
        <f t="shared" si="4"/>
        <v>#NUM!</v>
      </c>
      <c r="Y19" s="8" t="e">
        <f t="shared" si="4"/>
        <v>#NUM!</v>
      </c>
      <c r="Z19" s="8" t="e">
        <f t="shared" si="4"/>
        <v>#NUM!</v>
      </c>
      <c r="AA19" s="8" t="e">
        <f t="shared" si="4"/>
        <v>#NUM!</v>
      </c>
      <c r="AB19" s="8" t="e">
        <f t="shared" si="4"/>
        <v>#NUM!</v>
      </c>
      <c r="AC19" s="8" t="e">
        <f t="shared" si="4"/>
        <v>#NUM!</v>
      </c>
      <c r="AD19" s="8" t="e">
        <f t="shared" si="4"/>
        <v>#NUM!</v>
      </c>
      <c r="AE19" s="8" t="e">
        <f t="shared" si="4"/>
        <v>#NUM!</v>
      </c>
      <c r="AF19" s="8" t="e">
        <f t="shared" si="4"/>
        <v>#NUM!</v>
      </c>
      <c r="AG19" s="8" t="e">
        <f t="shared" si="4"/>
        <v>#NUM!</v>
      </c>
      <c r="AH19" s="8" t="e">
        <f t="shared" si="4"/>
        <v>#NUM!</v>
      </c>
      <c r="AI19" s="8" t="e">
        <f t="shared" si="4"/>
        <v>#NUM!</v>
      </c>
      <c r="AJ19" s="8" t="e">
        <f t="shared" si="4"/>
        <v>#NUM!</v>
      </c>
      <c r="AK19" s="8" t="e">
        <f t="shared" si="4"/>
        <v>#NUM!</v>
      </c>
      <c r="AL19" s="8" t="e">
        <f t="shared" si="4"/>
        <v>#NUM!</v>
      </c>
      <c r="AM19" s="8" t="e">
        <f t="shared" si="4"/>
        <v>#NUM!</v>
      </c>
      <c r="AN19" s="8" t="e">
        <f t="shared" si="4"/>
        <v>#NUM!</v>
      </c>
      <c r="AO19" s="8" t="e">
        <f t="shared" si="4"/>
        <v>#NUM!</v>
      </c>
      <c r="AP19" s="8" t="e">
        <f t="shared" si="4"/>
        <v>#NUM!</v>
      </c>
      <c r="AQ19" s="8" t="e">
        <f t="shared" si="4"/>
        <v>#NUM!</v>
      </c>
      <c r="AR19" s="8" t="e">
        <f t="shared" si="4"/>
        <v>#NUM!</v>
      </c>
      <c r="AS19" s="8" t="e">
        <f t="shared" si="4"/>
        <v>#NUM!</v>
      </c>
      <c r="AT19" s="8" t="e">
        <f t="shared" si="4"/>
        <v>#NUM!</v>
      </c>
      <c r="AU19" s="8" t="e">
        <f t="shared" si="4"/>
        <v>#NUM!</v>
      </c>
      <c r="AV19" s="8" t="e">
        <f t="shared" si="4"/>
        <v>#NUM!</v>
      </c>
      <c r="AW19" s="8" t="e">
        <f t="shared" si="4"/>
        <v>#NUM!</v>
      </c>
      <c r="AX19" s="8" t="e">
        <f t="shared" si="4"/>
        <v>#NUM!</v>
      </c>
      <c r="AY19" s="8" t="e">
        <f t="shared" si="4"/>
        <v>#NUM!</v>
      </c>
      <c r="AZ19" s="8" t="e">
        <f t="shared" si="4"/>
        <v>#NUM!</v>
      </c>
      <c r="BA19" s="8" t="e">
        <f t="shared" si="4"/>
        <v>#NUM!</v>
      </c>
      <c r="BB19" s="8" t="e">
        <f t="shared" si="4"/>
        <v>#NUM!</v>
      </c>
      <c r="BC19" s="8" t="e">
        <f t="shared" si="4"/>
        <v>#NUM!</v>
      </c>
      <c r="BD19" s="8" t="e">
        <f t="shared" si="4"/>
        <v>#NUM!</v>
      </c>
      <c r="BE19" s="8" t="e">
        <f t="shared" si="4"/>
        <v>#NUM!</v>
      </c>
      <c r="BF19" s="8" t="e">
        <f t="shared" si="4"/>
        <v>#NUM!</v>
      </c>
      <c r="BG19" s="8" t="e">
        <f t="shared" si="4"/>
        <v>#NUM!</v>
      </c>
      <c r="BH19" s="8" t="e">
        <f t="shared" si="4"/>
        <v>#NUM!</v>
      </c>
      <c r="BI19" s="8" t="e">
        <f t="shared" si="4"/>
        <v>#NUM!</v>
      </c>
      <c r="BJ19" s="8" t="e">
        <f t="shared" si="4"/>
        <v>#NUM!</v>
      </c>
      <c r="BK19" s="8" t="e">
        <f t="shared" si="4"/>
        <v>#NUM!</v>
      </c>
      <c r="BL19" s="8" t="e">
        <f t="shared" si="4"/>
        <v>#NUM!</v>
      </c>
      <c r="BM19" s="8" t="e">
        <f t="shared" si="4"/>
        <v>#NUM!</v>
      </c>
      <c r="BN19" s="8" t="e">
        <f t="shared" ref="BN19:DW19" si="5">BN18+BN12</f>
        <v>#NUM!</v>
      </c>
      <c r="BO19" s="8" t="e">
        <f t="shared" si="5"/>
        <v>#NUM!</v>
      </c>
      <c r="BP19" s="8" t="e">
        <f t="shared" si="5"/>
        <v>#NUM!</v>
      </c>
      <c r="BQ19" s="8" t="e">
        <f t="shared" si="5"/>
        <v>#NUM!</v>
      </c>
      <c r="BR19" s="8" t="e">
        <f t="shared" si="5"/>
        <v>#NUM!</v>
      </c>
      <c r="BS19" s="8" t="e">
        <f t="shared" si="5"/>
        <v>#NUM!</v>
      </c>
      <c r="BT19" s="8" t="e">
        <f t="shared" si="5"/>
        <v>#NUM!</v>
      </c>
      <c r="BU19" s="8" t="e">
        <f t="shared" si="5"/>
        <v>#NUM!</v>
      </c>
      <c r="BV19" s="8" t="e">
        <f t="shared" si="5"/>
        <v>#NUM!</v>
      </c>
      <c r="BW19" s="8" t="e">
        <f t="shared" si="5"/>
        <v>#NUM!</v>
      </c>
      <c r="BX19" s="8" t="e">
        <f t="shared" si="5"/>
        <v>#NUM!</v>
      </c>
      <c r="BY19" s="8" t="e">
        <f t="shared" si="5"/>
        <v>#NUM!</v>
      </c>
      <c r="BZ19" s="8" t="e">
        <f t="shared" si="5"/>
        <v>#NUM!</v>
      </c>
      <c r="CA19" s="8" t="e">
        <f t="shared" si="5"/>
        <v>#NUM!</v>
      </c>
      <c r="CB19" s="8" t="e">
        <f t="shared" si="5"/>
        <v>#NUM!</v>
      </c>
      <c r="CC19" s="8" t="e">
        <f t="shared" si="5"/>
        <v>#NUM!</v>
      </c>
      <c r="CD19" s="8" t="e">
        <f t="shared" si="5"/>
        <v>#NUM!</v>
      </c>
      <c r="CE19" s="8" t="e">
        <f t="shared" si="5"/>
        <v>#NUM!</v>
      </c>
      <c r="CF19" s="8" t="e">
        <f t="shared" si="5"/>
        <v>#NUM!</v>
      </c>
      <c r="CG19" s="8" t="e">
        <f t="shared" si="5"/>
        <v>#NUM!</v>
      </c>
      <c r="CH19" s="8" t="e">
        <f t="shared" si="5"/>
        <v>#NUM!</v>
      </c>
      <c r="CI19" s="8" t="e">
        <f t="shared" si="5"/>
        <v>#NUM!</v>
      </c>
      <c r="CJ19" s="8" t="e">
        <f t="shared" si="5"/>
        <v>#NUM!</v>
      </c>
      <c r="CK19" s="8" t="e">
        <f t="shared" si="5"/>
        <v>#NUM!</v>
      </c>
      <c r="CL19" s="8" t="e">
        <f t="shared" si="5"/>
        <v>#NUM!</v>
      </c>
      <c r="CM19" s="8" t="e">
        <f t="shared" si="5"/>
        <v>#NUM!</v>
      </c>
      <c r="CN19" s="8" t="e">
        <f t="shared" si="5"/>
        <v>#NUM!</v>
      </c>
      <c r="CO19" s="8" t="e">
        <f t="shared" si="5"/>
        <v>#NUM!</v>
      </c>
      <c r="CP19" s="8" t="e">
        <f t="shared" si="5"/>
        <v>#NUM!</v>
      </c>
      <c r="CQ19" s="8" t="e">
        <f t="shared" si="5"/>
        <v>#NUM!</v>
      </c>
      <c r="CR19" s="8" t="e">
        <f t="shared" si="5"/>
        <v>#NUM!</v>
      </c>
      <c r="CS19" s="8" t="e">
        <f t="shared" si="5"/>
        <v>#NUM!</v>
      </c>
      <c r="CT19" s="8" t="e">
        <f t="shared" si="5"/>
        <v>#NUM!</v>
      </c>
      <c r="CU19" s="8" t="e">
        <f t="shared" si="5"/>
        <v>#NUM!</v>
      </c>
      <c r="CV19" s="8" t="e">
        <f t="shared" si="5"/>
        <v>#NUM!</v>
      </c>
      <c r="CW19" s="8" t="e">
        <f t="shared" si="5"/>
        <v>#NUM!</v>
      </c>
      <c r="CX19" s="8" t="e">
        <f t="shared" si="5"/>
        <v>#NUM!</v>
      </c>
      <c r="CY19" s="8" t="e">
        <f t="shared" si="5"/>
        <v>#NUM!</v>
      </c>
      <c r="CZ19" s="8" t="e">
        <f t="shared" si="5"/>
        <v>#NUM!</v>
      </c>
      <c r="DA19" s="8" t="e">
        <f t="shared" si="5"/>
        <v>#NUM!</v>
      </c>
      <c r="DB19" s="8" t="e">
        <f t="shared" si="5"/>
        <v>#NUM!</v>
      </c>
      <c r="DC19" s="8" t="e">
        <f t="shared" si="5"/>
        <v>#NUM!</v>
      </c>
      <c r="DD19" s="8" t="e">
        <f t="shared" si="5"/>
        <v>#NUM!</v>
      </c>
      <c r="DE19" s="8" t="e">
        <f t="shared" si="5"/>
        <v>#NUM!</v>
      </c>
      <c r="DF19" s="8" t="e">
        <f t="shared" si="5"/>
        <v>#NUM!</v>
      </c>
      <c r="DG19" s="8" t="e">
        <f t="shared" si="5"/>
        <v>#NUM!</v>
      </c>
      <c r="DH19" s="8" t="e">
        <f t="shared" si="5"/>
        <v>#NUM!</v>
      </c>
      <c r="DI19" s="8" t="e">
        <f t="shared" si="5"/>
        <v>#NUM!</v>
      </c>
      <c r="DJ19" s="8" t="e">
        <f t="shared" si="5"/>
        <v>#NUM!</v>
      </c>
      <c r="DK19" s="8" t="e">
        <f t="shared" si="5"/>
        <v>#NUM!</v>
      </c>
      <c r="DL19" s="8" t="e">
        <f t="shared" si="5"/>
        <v>#NUM!</v>
      </c>
      <c r="DM19" s="8" t="e">
        <f t="shared" si="5"/>
        <v>#NUM!</v>
      </c>
      <c r="DN19" s="8" t="e">
        <f t="shared" si="5"/>
        <v>#NUM!</v>
      </c>
      <c r="DO19" s="8" t="e">
        <f t="shared" si="5"/>
        <v>#NUM!</v>
      </c>
      <c r="DP19" s="8" t="e">
        <f t="shared" si="5"/>
        <v>#NUM!</v>
      </c>
      <c r="DQ19" s="8" t="e">
        <f t="shared" si="5"/>
        <v>#NUM!</v>
      </c>
      <c r="DR19" s="8" t="e">
        <f t="shared" si="5"/>
        <v>#NUM!</v>
      </c>
      <c r="DS19" s="8" t="e">
        <f t="shared" si="5"/>
        <v>#NUM!</v>
      </c>
      <c r="DT19" s="8" t="e">
        <f t="shared" si="5"/>
        <v>#NUM!</v>
      </c>
      <c r="DU19" s="8" t="e">
        <f t="shared" si="5"/>
        <v>#NUM!</v>
      </c>
      <c r="DV19" s="8" t="e">
        <f t="shared" si="5"/>
        <v>#NUM!</v>
      </c>
      <c r="DW19" s="8" t="e">
        <f t="shared" si="5"/>
        <v>#NUM!</v>
      </c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  <c r="IH19" s="8"/>
      <c r="II19" s="8"/>
      <c r="IJ19" s="8"/>
      <c r="IK19" s="8"/>
      <c r="IL19" s="8"/>
      <c r="IM19" s="8"/>
      <c r="IN19" s="8"/>
      <c r="IO19" s="8"/>
      <c r="IP19" s="8"/>
      <c r="IQ19" s="8"/>
      <c r="IR19" s="8"/>
      <c r="IS19" s="8"/>
    </row>
    <row r="20" spans="1:253" s="7" customFormat="1" x14ac:dyDescent="0.2">
      <c r="A20" s="1" t="s">
        <v>7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184"/>
      <c r="FV20" s="185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</row>
    <row r="22" spans="1:253" x14ac:dyDescent="0.2">
      <c r="HC22" s="16"/>
    </row>
    <row r="30" spans="1:253" x14ac:dyDescent="0.2">
      <c r="A30" s="14"/>
      <c r="B30" s="14" t="s">
        <v>141</v>
      </c>
      <c r="C30" s="14">
        <v>4.3</v>
      </c>
      <c r="D30" s="14" t="s">
        <v>142</v>
      </c>
      <c r="E30">
        <v>0.8</v>
      </c>
    </row>
    <row r="31" spans="1:253" x14ac:dyDescent="0.2">
      <c r="C31" t="s">
        <v>136</v>
      </c>
      <c r="D31" t="s">
        <v>137</v>
      </c>
    </row>
    <row r="32" spans="1:253" x14ac:dyDescent="0.2">
      <c r="B32" t="s">
        <v>138</v>
      </c>
      <c r="C32">
        <v>4</v>
      </c>
      <c r="D32">
        <v>3.5</v>
      </c>
    </row>
    <row r="35" spans="2:4" x14ac:dyDescent="0.2">
      <c r="B35" t="s">
        <v>139</v>
      </c>
      <c r="C35">
        <v>3.5</v>
      </c>
      <c r="D35">
        <v>3</v>
      </c>
    </row>
    <row r="38" spans="2:4" x14ac:dyDescent="0.2">
      <c r="B38" t="s">
        <v>140</v>
      </c>
      <c r="C38">
        <v>3</v>
      </c>
      <c r="D38">
        <v>2.5</v>
      </c>
    </row>
  </sheetData>
  <mergeCells count="1">
    <mergeCell ref="FU20:FV20"/>
  </mergeCells>
  <phoneticPr fontId="9" type="noConversion"/>
  <pageMargins left="0.78740157499999996" right="0.78740157499999996" top="0.984251969" bottom="0.984251969" header="0.4921259845" footer="0.4921259845"/>
  <headerFooter alignWithMargins="0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"/>
  <sheetViews>
    <sheetView workbookViewId="0">
      <selection activeCell="E12" sqref="E12"/>
    </sheetView>
  </sheetViews>
  <sheetFormatPr baseColWidth="10" defaultColWidth="10.28515625" defaultRowHeight="12.75" x14ac:dyDescent="0.2"/>
  <cols>
    <col min="1" max="1" width="21.42578125" style="54" bestFit="1" customWidth="1"/>
    <col min="2" max="2" width="13.5703125" style="35" customWidth="1"/>
    <col min="3" max="4" width="10.28515625" style="35" customWidth="1"/>
    <col min="5" max="5" width="13.7109375" style="35" customWidth="1"/>
    <col min="6" max="16384" width="10.28515625" style="35"/>
  </cols>
  <sheetData>
    <row r="1" spans="1:5" x14ac:dyDescent="0.2">
      <c r="A1" s="32" t="s">
        <v>22</v>
      </c>
      <c r="B1" s="33" t="s">
        <v>23</v>
      </c>
      <c r="C1" s="34"/>
    </row>
    <row r="2" spans="1:5" x14ac:dyDescent="0.2">
      <c r="A2" s="36"/>
      <c r="B2" s="37" t="s">
        <v>114</v>
      </c>
      <c r="C2" s="38"/>
    </row>
    <row r="3" spans="1:5" x14ac:dyDescent="0.2">
      <c r="A3" s="32" t="s">
        <v>24</v>
      </c>
      <c r="B3" s="39" t="s">
        <v>25</v>
      </c>
      <c r="C3" s="40">
        <f>2.5%</f>
        <v>2.5000000000000001E-2</v>
      </c>
    </row>
    <row r="4" spans="1:5" x14ac:dyDescent="0.2">
      <c r="A4" s="41"/>
      <c r="B4" s="39" t="s">
        <v>26</v>
      </c>
      <c r="C4" s="42">
        <v>2E-3</v>
      </c>
    </row>
    <row r="5" spans="1:5" x14ac:dyDescent="0.2">
      <c r="A5" s="41"/>
      <c r="B5" s="39" t="s">
        <v>2</v>
      </c>
      <c r="C5" s="42">
        <v>1.2999999999999999E-3</v>
      </c>
      <c r="E5" s="146" t="s">
        <v>108</v>
      </c>
    </row>
    <row r="6" spans="1:5" x14ac:dyDescent="0.2">
      <c r="A6" s="36"/>
      <c r="B6" s="43" t="s">
        <v>27</v>
      </c>
      <c r="C6" s="44">
        <v>0.5</v>
      </c>
      <c r="E6" s="146" t="s">
        <v>147</v>
      </c>
    </row>
    <row r="7" spans="1:5" x14ac:dyDescent="0.2">
      <c r="A7" s="32" t="s">
        <v>28</v>
      </c>
      <c r="B7" s="45" t="s">
        <v>29</v>
      </c>
      <c r="C7" s="46" t="s">
        <v>28</v>
      </c>
      <c r="E7" s="146" t="s">
        <v>148</v>
      </c>
    </row>
    <row r="8" spans="1:5" x14ac:dyDescent="0.2">
      <c r="A8" s="41"/>
      <c r="B8" s="47" t="s">
        <v>30</v>
      </c>
      <c r="C8" s="48">
        <v>1</v>
      </c>
      <c r="E8" s="146" t="s">
        <v>107</v>
      </c>
    </row>
    <row r="9" spans="1:5" x14ac:dyDescent="0.2">
      <c r="A9" s="41"/>
      <c r="B9" s="49" t="s">
        <v>31</v>
      </c>
      <c r="C9" s="50">
        <v>1</v>
      </c>
      <c r="E9" s="146" t="s">
        <v>84</v>
      </c>
    </row>
    <row r="10" spans="1:5" x14ac:dyDescent="0.2">
      <c r="A10" s="41"/>
      <c r="B10" s="49" t="s">
        <v>32</v>
      </c>
      <c r="C10" s="49">
        <v>2</v>
      </c>
      <c r="E10" s="146" t="s">
        <v>149</v>
      </c>
    </row>
    <row r="11" spans="1:5" x14ac:dyDescent="0.2">
      <c r="A11" s="41"/>
      <c r="B11" s="49" t="s">
        <v>33</v>
      </c>
      <c r="C11" s="49">
        <v>2</v>
      </c>
      <c r="E11" s="146" t="s">
        <v>150</v>
      </c>
    </row>
    <row r="12" spans="1:5" x14ac:dyDescent="0.2">
      <c r="A12" s="41"/>
      <c r="B12" s="49" t="s">
        <v>34</v>
      </c>
      <c r="C12" s="49">
        <v>3</v>
      </c>
    </row>
    <row r="13" spans="1:5" x14ac:dyDescent="0.2">
      <c r="A13" s="41"/>
      <c r="B13" s="49" t="s">
        <v>35</v>
      </c>
      <c r="C13" s="49">
        <v>3</v>
      </c>
    </row>
    <row r="14" spans="1:5" x14ac:dyDescent="0.2">
      <c r="A14" s="41"/>
      <c r="B14" s="49" t="s">
        <v>36</v>
      </c>
      <c r="C14" s="49">
        <v>4</v>
      </c>
    </row>
    <row r="15" spans="1:5" x14ac:dyDescent="0.2">
      <c r="A15" s="41"/>
      <c r="B15" s="49" t="s">
        <v>37</v>
      </c>
      <c r="C15" s="49">
        <v>4</v>
      </c>
    </row>
    <row r="16" spans="1:5" x14ac:dyDescent="0.2">
      <c r="A16" s="41"/>
      <c r="B16" s="49" t="s">
        <v>38</v>
      </c>
      <c r="C16" s="49">
        <v>5</v>
      </c>
    </row>
    <row r="17" spans="1:3" x14ac:dyDescent="0.2">
      <c r="A17" s="41"/>
      <c r="B17" s="49" t="s">
        <v>39</v>
      </c>
      <c r="C17" s="49">
        <v>5</v>
      </c>
    </row>
    <row r="18" spans="1:3" x14ac:dyDescent="0.2">
      <c r="A18" s="41"/>
      <c r="B18" s="49" t="s">
        <v>40</v>
      </c>
      <c r="C18" s="49">
        <v>5</v>
      </c>
    </row>
    <row r="19" spans="1:3" x14ac:dyDescent="0.2">
      <c r="A19" s="41"/>
      <c r="B19" s="49" t="s">
        <v>41</v>
      </c>
      <c r="C19" s="49">
        <v>6</v>
      </c>
    </row>
    <row r="20" spans="1:3" x14ac:dyDescent="0.2">
      <c r="A20" s="41"/>
      <c r="B20" s="49" t="s">
        <v>42</v>
      </c>
      <c r="C20" s="49">
        <v>6</v>
      </c>
    </row>
    <row r="21" spans="1:3" x14ac:dyDescent="0.2">
      <c r="A21" s="41"/>
      <c r="B21" s="49" t="s">
        <v>43</v>
      </c>
      <c r="C21" s="49">
        <v>7</v>
      </c>
    </row>
    <row r="22" spans="1:3" x14ac:dyDescent="0.2">
      <c r="A22" s="41"/>
      <c r="B22" s="49" t="s">
        <v>44</v>
      </c>
      <c r="C22" s="49">
        <v>7</v>
      </c>
    </row>
    <row r="23" spans="1:3" x14ac:dyDescent="0.2">
      <c r="A23" s="41"/>
      <c r="B23" s="49" t="s">
        <v>45</v>
      </c>
      <c r="C23" s="51">
        <v>7</v>
      </c>
    </row>
    <row r="24" spans="1:3" x14ac:dyDescent="0.2">
      <c r="A24" s="41"/>
      <c r="B24" s="49" t="s">
        <v>46</v>
      </c>
      <c r="C24" s="51">
        <v>8</v>
      </c>
    </row>
    <row r="25" spans="1:3" x14ac:dyDescent="0.2">
      <c r="A25" s="41"/>
      <c r="B25" s="49" t="s">
        <v>47</v>
      </c>
      <c r="C25" s="51">
        <v>8</v>
      </c>
    </row>
    <row r="26" spans="1:3" x14ac:dyDescent="0.2">
      <c r="A26" s="41"/>
      <c r="B26" s="49" t="s">
        <v>48</v>
      </c>
      <c r="C26" s="51">
        <v>8</v>
      </c>
    </row>
    <row r="27" spans="1:3" x14ac:dyDescent="0.2">
      <c r="A27" s="41"/>
      <c r="B27" s="49" t="s">
        <v>49</v>
      </c>
      <c r="C27" s="51">
        <v>9</v>
      </c>
    </row>
    <row r="28" spans="1:3" x14ac:dyDescent="0.2">
      <c r="A28" s="41"/>
      <c r="B28" s="49" t="s">
        <v>50</v>
      </c>
      <c r="C28" s="51">
        <v>9</v>
      </c>
    </row>
    <row r="29" spans="1:3" x14ac:dyDescent="0.2">
      <c r="A29" s="41"/>
      <c r="B29" s="49" t="s">
        <v>51</v>
      </c>
      <c r="C29" s="51">
        <v>9</v>
      </c>
    </row>
    <row r="30" spans="1:3" x14ac:dyDescent="0.2">
      <c r="A30" s="41"/>
      <c r="B30" s="49" t="s">
        <v>52</v>
      </c>
      <c r="C30" s="51">
        <v>10</v>
      </c>
    </row>
    <row r="31" spans="1:3" x14ac:dyDescent="0.2">
      <c r="A31" s="41"/>
      <c r="B31" s="49" t="s">
        <v>53</v>
      </c>
      <c r="C31" s="51">
        <v>10</v>
      </c>
    </row>
    <row r="32" spans="1:3" x14ac:dyDescent="0.2">
      <c r="A32" s="41"/>
      <c r="B32" s="49" t="s">
        <v>54</v>
      </c>
      <c r="C32" s="51">
        <v>10</v>
      </c>
    </row>
    <row r="33" spans="1:3" x14ac:dyDescent="0.2">
      <c r="A33" s="41"/>
      <c r="B33" s="49" t="s">
        <v>55</v>
      </c>
      <c r="C33" s="51">
        <v>1</v>
      </c>
    </row>
    <row r="34" spans="1:3" x14ac:dyDescent="0.2">
      <c r="A34" s="41"/>
      <c r="B34" s="49" t="s">
        <v>56</v>
      </c>
      <c r="C34" s="51">
        <v>2</v>
      </c>
    </row>
    <row r="35" spans="1:3" x14ac:dyDescent="0.2">
      <c r="A35" s="41"/>
      <c r="B35" s="49" t="s">
        <v>57</v>
      </c>
      <c r="C35" s="49">
        <v>3</v>
      </c>
    </row>
    <row r="36" spans="1:3" x14ac:dyDescent="0.2">
      <c r="A36" s="41"/>
      <c r="B36" s="49" t="s">
        <v>58</v>
      </c>
      <c r="C36" s="49">
        <v>4</v>
      </c>
    </row>
    <row r="37" spans="1:3" x14ac:dyDescent="0.2">
      <c r="A37" s="41"/>
      <c r="B37" s="49" t="s">
        <v>59</v>
      </c>
      <c r="C37" s="49">
        <v>5</v>
      </c>
    </row>
    <row r="38" spans="1:3" x14ac:dyDescent="0.2">
      <c r="A38" s="41"/>
      <c r="B38" s="49" t="s">
        <v>60</v>
      </c>
      <c r="C38" s="49">
        <v>6</v>
      </c>
    </row>
    <row r="39" spans="1:3" x14ac:dyDescent="0.2">
      <c r="A39" s="41"/>
      <c r="B39" s="49" t="s">
        <v>61</v>
      </c>
      <c r="C39" s="49">
        <v>7</v>
      </c>
    </row>
    <row r="40" spans="1:3" x14ac:dyDescent="0.2">
      <c r="A40" s="41"/>
      <c r="B40" s="49" t="s">
        <v>62</v>
      </c>
      <c r="C40" s="49">
        <v>8</v>
      </c>
    </row>
    <row r="41" spans="1:3" x14ac:dyDescent="0.2">
      <c r="A41" s="41"/>
      <c r="B41" s="49" t="s">
        <v>63</v>
      </c>
      <c r="C41" s="49">
        <v>9</v>
      </c>
    </row>
    <row r="42" spans="1:3" x14ac:dyDescent="0.2">
      <c r="A42" s="41"/>
      <c r="B42" s="49" t="s">
        <v>64</v>
      </c>
      <c r="C42" s="49">
        <v>10</v>
      </c>
    </row>
    <row r="43" spans="1:3" x14ac:dyDescent="0.2">
      <c r="A43" s="41"/>
      <c r="B43" s="49" t="s">
        <v>65</v>
      </c>
      <c r="C43" s="49">
        <v>11</v>
      </c>
    </row>
    <row r="44" spans="1:3" x14ac:dyDescent="0.2">
      <c r="A44" s="41"/>
      <c r="B44" s="49" t="s">
        <v>66</v>
      </c>
      <c r="C44" s="49">
        <v>12</v>
      </c>
    </row>
    <row r="45" spans="1:3" x14ac:dyDescent="0.2">
      <c r="A45" s="41"/>
      <c r="B45" s="49" t="s">
        <v>67</v>
      </c>
      <c r="C45" s="49">
        <v>13</v>
      </c>
    </row>
    <row r="46" spans="1:3" x14ac:dyDescent="0.2">
      <c r="A46" s="41"/>
      <c r="B46" s="49" t="s">
        <v>68</v>
      </c>
      <c r="C46" s="49">
        <v>14</v>
      </c>
    </row>
    <row r="47" spans="1:3" x14ac:dyDescent="0.2">
      <c r="A47" s="41"/>
      <c r="B47" s="49" t="s">
        <v>69</v>
      </c>
      <c r="C47" s="49">
        <v>15</v>
      </c>
    </row>
    <row r="48" spans="1:3" x14ac:dyDescent="0.2">
      <c r="A48" s="41"/>
      <c r="B48" s="49" t="s">
        <v>70</v>
      </c>
      <c r="C48" s="51">
        <v>16</v>
      </c>
    </row>
    <row r="49" spans="1:3" x14ac:dyDescent="0.2">
      <c r="A49" s="41"/>
      <c r="B49" s="49" t="s">
        <v>71</v>
      </c>
      <c r="C49" s="51">
        <v>17</v>
      </c>
    </row>
    <row r="50" spans="1:3" x14ac:dyDescent="0.2">
      <c r="A50" s="41"/>
      <c r="B50" s="49" t="s">
        <v>72</v>
      </c>
      <c r="C50" s="51">
        <v>18</v>
      </c>
    </row>
    <row r="51" spans="1:3" x14ac:dyDescent="0.2">
      <c r="A51" s="41"/>
      <c r="B51" s="49" t="s">
        <v>73</v>
      </c>
      <c r="C51" s="51">
        <v>19</v>
      </c>
    </row>
    <row r="52" spans="1:3" x14ac:dyDescent="0.2">
      <c r="A52" s="41"/>
      <c r="B52" s="49" t="s">
        <v>74</v>
      </c>
      <c r="C52" s="51">
        <v>20</v>
      </c>
    </row>
    <row r="53" spans="1:3" x14ac:dyDescent="0.2">
      <c r="A53" s="41"/>
      <c r="B53" s="49" t="s">
        <v>75</v>
      </c>
      <c r="C53" s="51">
        <v>21</v>
      </c>
    </row>
    <row r="54" spans="1:3" x14ac:dyDescent="0.2">
      <c r="A54" s="41"/>
      <c r="B54" s="49" t="s">
        <v>76</v>
      </c>
      <c r="C54" s="51">
        <v>22</v>
      </c>
    </row>
    <row r="55" spans="1:3" x14ac:dyDescent="0.2">
      <c r="A55" s="41"/>
      <c r="B55" s="49" t="s">
        <v>77</v>
      </c>
      <c r="C55" s="51">
        <v>23</v>
      </c>
    </row>
    <row r="56" spans="1:3" x14ac:dyDescent="0.2">
      <c r="A56" s="41"/>
      <c r="B56" s="49" t="s">
        <v>78</v>
      </c>
      <c r="C56" s="51">
        <v>24</v>
      </c>
    </row>
    <row r="57" spans="1:3" x14ac:dyDescent="0.2">
      <c r="A57" s="36"/>
      <c r="B57" s="52" t="s">
        <v>79</v>
      </c>
      <c r="C57" s="53">
        <v>25</v>
      </c>
    </row>
  </sheetData>
  <phoneticPr fontId="3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6</vt:i4>
      </vt:variant>
      <vt:variant>
        <vt:lpstr>Plages nommées</vt:lpstr>
      </vt:variant>
      <vt:variant>
        <vt:i4>4</vt:i4>
      </vt:variant>
    </vt:vector>
  </HeadingPairs>
  <TitlesOfParts>
    <vt:vector size="10" baseType="lpstr">
      <vt:lpstr>Demande dérogatoire</vt:lpstr>
      <vt:lpstr>TCI</vt:lpstr>
      <vt:lpstr>Monetique</vt:lpstr>
      <vt:lpstr>Complément monétique</vt:lpstr>
      <vt:lpstr>Chargement Madelin</vt:lpstr>
      <vt:lpstr>PARAM</vt:lpstr>
      <vt:lpstr>typamor</vt:lpstr>
      <vt:lpstr>typamort</vt:lpstr>
      <vt:lpstr>typecrédit</vt:lpstr>
      <vt:lpstr>'Demande dérogatoire'!Zone_d_impression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A6702354</cp:lastModifiedBy>
  <cp:lastPrinted>2010-02-02T13:21:19Z</cp:lastPrinted>
  <dcterms:created xsi:type="dcterms:W3CDTF">1996-10-21T11:03:58Z</dcterms:created>
  <dcterms:modified xsi:type="dcterms:W3CDTF">2019-01-02T13:10:11Z</dcterms:modified>
</cp:coreProperties>
</file>